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user\Desktop\"/>
    </mc:Choice>
  </mc:AlternateContent>
  <bookViews>
    <workbookView xWindow="0" yWindow="0" windowWidth="20490" windowHeight="7620" tabRatio="831" firstSheet="4" activeTab="5"/>
  </bookViews>
  <sheets>
    <sheet name="EMPOLMED19" sheetId="8" state="hidden" r:id="rId1"/>
    <sheet name="EMPOLMED19 (2)" sheetId="9" state="hidden" r:id="rId2"/>
    <sheet name="EMPOLMED19 (3)" sheetId="12" state="hidden" r:id="rId3"/>
    <sheet name="Sheet2" sheetId="10" state="hidden" r:id="rId4"/>
    <sheet name="EMPOLDEP19_Fin" sheetId="15" r:id="rId5"/>
    <sheet name="Formular_art.1" sheetId="13" r:id="rId6"/>
    <sheet name="Formular_art.2" sheetId="17" r:id="rId7"/>
    <sheet name="Formular_art.2.1" sheetId="21" r:id="rId8"/>
    <sheet name="Formular_art.3" sheetId="18" r:id="rId9"/>
    <sheet name="Formular_art.4" sheetId="20" r:id="rId10"/>
  </sheets>
  <definedNames>
    <definedName name="_xlnm.Print_Area" localSheetId="8">Formular_art.3!$B$1:$E$37</definedName>
  </definedNames>
  <calcPr calcId="162913"/>
</workbook>
</file>

<file path=xl/calcChain.xml><?xml version="1.0" encoding="utf-8"?>
<calcChain xmlns="http://schemas.openxmlformats.org/spreadsheetml/2006/main">
  <c r="N50" i="17" l="1"/>
  <c r="M50" i="17"/>
  <c r="L50" i="17"/>
  <c r="K50" i="17"/>
  <c r="J50" i="17"/>
  <c r="I50" i="17"/>
  <c r="H50" i="17"/>
  <c r="G50" i="17"/>
  <c r="F50" i="17"/>
  <c r="E50" i="17"/>
  <c r="F23" i="21" l="1"/>
  <c r="F30" i="21" s="1"/>
  <c r="F36" i="21" s="1"/>
  <c r="G23" i="21"/>
  <c r="G30" i="21" s="1"/>
  <c r="G36" i="21" s="1"/>
  <c r="H23" i="21"/>
  <c r="H30" i="21" s="1"/>
  <c r="H36" i="21" s="1"/>
  <c r="I23" i="21"/>
  <c r="I30" i="21" s="1"/>
  <c r="I36" i="21" s="1"/>
  <c r="J23" i="21"/>
  <c r="J30" i="21" s="1"/>
  <c r="J36" i="21" s="1"/>
  <c r="K23" i="21"/>
  <c r="K30" i="21" s="1"/>
  <c r="K36" i="21" s="1"/>
  <c r="L23" i="21"/>
  <c r="L30" i="21" s="1"/>
  <c r="L36" i="21" s="1"/>
  <c r="M23" i="21"/>
  <c r="M30" i="21" s="1"/>
  <c r="M36" i="21" s="1"/>
  <c r="N23" i="21"/>
  <c r="N30" i="21" s="1"/>
  <c r="N36" i="21" s="1"/>
  <c r="O23" i="21"/>
  <c r="O30" i="21" s="1"/>
  <c r="O36" i="21" s="1"/>
  <c r="P23" i="21"/>
  <c r="P30" i="21" s="1"/>
  <c r="P36" i="21" s="1"/>
  <c r="Q23" i="21"/>
  <c r="Q30" i="21" s="1"/>
  <c r="Q36" i="21" s="1"/>
  <c r="R23" i="21"/>
  <c r="R30" i="21" s="1"/>
  <c r="R36" i="21" s="1"/>
  <c r="S23" i="21"/>
  <c r="S30" i="21" s="1"/>
  <c r="S36" i="21" s="1"/>
  <c r="T23" i="21"/>
  <c r="T30" i="21" s="1"/>
  <c r="T36" i="21" s="1"/>
  <c r="U23" i="21"/>
  <c r="U30" i="21" s="1"/>
  <c r="U36" i="21" s="1"/>
  <c r="V23" i="21"/>
  <c r="V30" i="21" s="1"/>
  <c r="V36" i="21" s="1"/>
  <c r="W23" i="21"/>
  <c r="W30" i="21" s="1"/>
  <c r="W36" i="21" s="1"/>
  <c r="X23" i="21"/>
  <c r="X30" i="21" s="1"/>
  <c r="X36" i="21" s="1"/>
  <c r="E82" i="13" l="1"/>
  <c r="F82" i="13"/>
  <c r="G82" i="13"/>
  <c r="H82" i="13"/>
  <c r="I82" i="13"/>
  <c r="J82" i="13"/>
  <c r="K82" i="13"/>
  <c r="L82" i="13"/>
  <c r="M82" i="13"/>
  <c r="N82" i="13"/>
  <c r="O82" i="13"/>
  <c r="P82" i="13"/>
  <c r="Q82" i="13"/>
  <c r="R82" i="13"/>
  <c r="S82" i="13"/>
  <c r="T82" i="13"/>
  <c r="U82" i="13"/>
  <c r="V82" i="13"/>
  <c r="W82" i="13"/>
  <c r="X82" i="13"/>
  <c r="Y82" i="13"/>
  <c r="Z82" i="13"/>
  <c r="AA82" i="13"/>
  <c r="AB82" i="13"/>
  <c r="AC82" i="13"/>
  <c r="AD82" i="13"/>
  <c r="AE82" i="13"/>
  <c r="AF82" i="13"/>
  <c r="AG82" i="13"/>
  <c r="AH82" i="13"/>
  <c r="AI82" i="13"/>
  <c r="AJ82" i="13"/>
  <c r="AK82" i="13"/>
  <c r="AL82" i="13"/>
  <c r="AM82" i="13"/>
  <c r="AN82" i="13"/>
  <c r="AO82" i="13"/>
  <c r="AP82" i="13"/>
  <c r="AQ82" i="13"/>
  <c r="AR82" i="13"/>
  <c r="AS82" i="13"/>
  <c r="AT82" i="13"/>
  <c r="AU82" i="13"/>
  <c r="AV82" i="13"/>
  <c r="AW82" i="13"/>
  <c r="AX82" i="13"/>
  <c r="AY82" i="13"/>
  <c r="AZ82" i="13"/>
  <c r="BA82" i="13"/>
  <c r="BB82" i="13"/>
  <c r="BC82" i="13"/>
  <c r="BD82" i="13"/>
  <c r="BE82" i="13"/>
  <c r="BF82" i="13"/>
  <c r="BG82" i="13"/>
  <c r="BH82" i="13"/>
  <c r="BI82" i="13"/>
  <c r="BJ82" i="13"/>
  <c r="BK82" i="13"/>
  <c r="D82" i="13"/>
  <c r="H40" i="21" l="1"/>
  <c r="I40" i="21"/>
  <c r="J40" i="21"/>
  <c r="K40" i="21"/>
  <c r="L40" i="21"/>
  <c r="M40" i="21"/>
  <c r="N40" i="21"/>
  <c r="O40" i="21"/>
  <c r="P40" i="21"/>
  <c r="Q40" i="21"/>
  <c r="R40" i="21"/>
  <c r="S40" i="21"/>
  <c r="T40" i="21"/>
  <c r="U40" i="21"/>
  <c r="V40" i="21"/>
  <c r="W40" i="21"/>
  <c r="X40" i="21"/>
  <c r="H54" i="17"/>
  <c r="I54" i="17"/>
  <c r="J54" i="17"/>
  <c r="K54" i="17"/>
  <c r="L54" i="17"/>
  <c r="M54" i="17"/>
  <c r="F52" i="17"/>
  <c r="F54" i="17" s="1"/>
  <c r="G52" i="17"/>
  <c r="H52" i="17"/>
  <c r="I52" i="17"/>
  <c r="J52" i="17"/>
  <c r="K52" i="17"/>
  <c r="L52" i="17"/>
  <c r="M52" i="17"/>
  <c r="N52" i="17"/>
  <c r="E31" i="20" l="1"/>
  <c r="F31" i="20"/>
  <c r="G31" i="20"/>
  <c r="H31" i="20"/>
  <c r="I31" i="20"/>
  <c r="J31" i="20"/>
  <c r="K31" i="20"/>
  <c r="L31" i="20"/>
  <c r="M31" i="20"/>
  <c r="N31" i="20"/>
  <c r="E23" i="21" l="1"/>
  <c r="E30" i="21" s="1"/>
  <c r="E36" i="21" s="1"/>
  <c r="F62" i="20"/>
  <c r="G62" i="20"/>
  <c r="H62" i="20"/>
  <c r="I62" i="20"/>
  <c r="J62" i="20"/>
  <c r="K62" i="20"/>
  <c r="L62" i="20"/>
  <c r="M62" i="20"/>
  <c r="N62" i="20"/>
  <c r="F33" i="21"/>
  <c r="H33" i="21"/>
  <c r="I33" i="21"/>
  <c r="J33" i="21"/>
  <c r="K33" i="21"/>
  <c r="L33" i="21"/>
  <c r="M33" i="21"/>
  <c r="N33" i="21"/>
  <c r="O33" i="21"/>
  <c r="P33" i="21"/>
  <c r="Q33" i="21"/>
  <c r="R33" i="21"/>
  <c r="S33" i="21"/>
  <c r="T33" i="21"/>
  <c r="U33" i="21"/>
  <c r="V33" i="21"/>
  <c r="W33" i="21"/>
  <c r="X33" i="21"/>
  <c r="F47" i="17"/>
  <c r="G47" i="17"/>
  <c r="G54" i="17" s="1"/>
  <c r="H47" i="17"/>
  <c r="I47" i="17"/>
  <c r="J47" i="17"/>
  <c r="K47" i="17"/>
  <c r="L47" i="17"/>
  <c r="M47" i="17"/>
  <c r="N47" i="17"/>
  <c r="N54" i="17" s="1"/>
  <c r="E38" i="21" l="1"/>
  <c r="G76" i="13"/>
  <c r="H76" i="13"/>
  <c r="I76" i="13"/>
  <c r="J76" i="13"/>
  <c r="K76" i="13"/>
  <c r="L76" i="13"/>
  <c r="M76" i="13"/>
  <c r="N76" i="13"/>
  <c r="O76" i="13"/>
  <c r="P76" i="13"/>
  <c r="Q76" i="13"/>
  <c r="R76" i="13"/>
  <c r="S76" i="13"/>
  <c r="T76" i="13"/>
  <c r="U76" i="13"/>
  <c r="V76" i="13"/>
  <c r="W76" i="13"/>
  <c r="X76" i="13"/>
  <c r="Y76" i="13"/>
  <c r="Z76" i="13"/>
  <c r="AA76" i="13"/>
  <c r="AB76" i="13"/>
  <c r="AC76" i="13"/>
  <c r="AD76" i="13"/>
  <c r="AE76" i="13"/>
  <c r="AF76" i="13"/>
  <c r="AG76" i="13"/>
  <c r="AH76" i="13"/>
  <c r="AI76" i="13"/>
  <c r="AJ76" i="13"/>
  <c r="AK76" i="13"/>
  <c r="AL76" i="13"/>
  <c r="AM76" i="13"/>
  <c r="AN76" i="13"/>
  <c r="AO76" i="13"/>
  <c r="AP76" i="13"/>
  <c r="AQ76" i="13"/>
  <c r="AR76" i="13"/>
  <c r="AS76" i="13"/>
  <c r="AT76" i="13"/>
  <c r="AU76" i="13"/>
  <c r="AV76" i="13"/>
  <c r="AW76" i="13"/>
  <c r="AX76" i="13"/>
  <c r="AY76" i="13"/>
  <c r="AZ76" i="13"/>
  <c r="BA76" i="13"/>
  <c r="BB76" i="13"/>
  <c r="BC76" i="13"/>
  <c r="BD76" i="13"/>
  <c r="BE76" i="13"/>
  <c r="BF76" i="13"/>
  <c r="BG76" i="13"/>
  <c r="BH76" i="13"/>
  <c r="BI76" i="13"/>
  <c r="BJ76" i="13"/>
  <c r="BK76" i="13"/>
  <c r="F76" i="13"/>
  <c r="E76" i="13"/>
  <c r="D76" i="13"/>
  <c r="A7" i="15" l="1" a="1"/>
  <c r="A7" i="15" s="1"/>
  <c r="X43" i="21"/>
  <c r="X32" i="21"/>
  <c r="X38" i="21"/>
  <c r="X18" i="21"/>
  <c r="N57" i="17"/>
  <c r="N46" i="17"/>
  <c r="N34" i="17"/>
  <c r="H7" i="15" a="1"/>
  <c r="H7" i="15" s="1"/>
  <c r="G7" i="15" a="1"/>
  <c r="G7" i="15" s="1"/>
  <c r="C7" i="15" a="1"/>
  <c r="C7" i="15" s="1"/>
  <c r="A9" i="15" l="1"/>
  <c r="A17" i="15"/>
  <c r="A25" i="15"/>
  <c r="A13" i="15"/>
  <c r="A21" i="15"/>
  <c r="A29" i="15"/>
  <c r="A33" i="15"/>
  <c r="A37" i="15"/>
  <c r="A41" i="15"/>
  <c r="A45" i="15"/>
  <c r="A49" i="15"/>
  <c r="A53" i="15"/>
  <c r="A57" i="15"/>
  <c r="A61" i="15"/>
  <c r="A65" i="15"/>
  <c r="A62" i="15"/>
  <c r="A54" i="15"/>
  <c r="A46" i="15"/>
  <c r="A38" i="15"/>
  <c r="A30" i="15"/>
  <c r="A22" i="15"/>
  <c r="A14" i="15"/>
  <c r="A64" i="15"/>
  <c r="A56" i="15"/>
  <c r="A48" i="15"/>
  <c r="A40" i="15"/>
  <c r="A32" i="15"/>
  <c r="A24" i="15"/>
  <c r="A16" i="15"/>
  <c r="A8" i="15"/>
  <c r="A11" i="15"/>
  <c r="A15" i="15"/>
  <c r="A19" i="15"/>
  <c r="A23" i="15"/>
  <c r="A27" i="15"/>
  <c r="A31" i="15"/>
  <c r="A35" i="15"/>
  <c r="A39" i="15"/>
  <c r="A43" i="15"/>
  <c r="A47" i="15"/>
  <c r="A51" i="15"/>
  <c r="A55" i="15"/>
  <c r="A59" i="15"/>
  <c r="A63" i="15"/>
  <c r="A66" i="15"/>
  <c r="A58" i="15"/>
  <c r="A50" i="15"/>
  <c r="A42" i="15"/>
  <c r="A34" i="15"/>
  <c r="A26" i="15"/>
  <c r="A18" i="15"/>
  <c r="A10" i="15"/>
  <c r="A60" i="15"/>
  <c r="A52" i="15"/>
  <c r="A44" i="15"/>
  <c r="A36" i="15"/>
  <c r="A28" i="15"/>
  <c r="A20" i="15"/>
  <c r="A12" i="15"/>
  <c r="N59" i="17"/>
  <c r="G34" i="15"/>
  <c r="G17" i="15"/>
  <c r="G30" i="15"/>
  <c r="G14" i="15"/>
  <c r="G25" i="15"/>
  <c r="G9" i="15"/>
  <c r="G46" i="15"/>
  <c r="G22" i="15"/>
  <c r="G42" i="15"/>
  <c r="G29" i="15"/>
  <c r="G21" i="15"/>
  <c r="G13" i="15"/>
  <c r="G38" i="15"/>
  <c r="G26" i="15"/>
  <c r="G18" i="15"/>
  <c r="G10" i="15"/>
  <c r="H66" i="15"/>
  <c r="H58" i="15"/>
  <c r="H50" i="15"/>
  <c r="H42" i="15"/>
  <c r="H34" i="15"/>
  <c r="H30" i="15"/>
  <c r="H22" i="15"/>
  <c r="H18" i="15"/>
  <c r="H14" i="15"/>
  <c r="H10" i="15"/>
  <c r="H65" i="15"/>
  <c r="H61" i="15"/>
  <c r="H57" i="15"/>
  <c r="H53" i="15"/>
  <c r="H49" i="15"/>
  <c r="H45" i="15"/>
  <c r="H41" i="15"/>
  <c r="H37" i="15"/>
  <c r="H33" i="15"/>
  <c r="H29" i="15"/>
  <c r="H25" i="15"/>
  <c r="H21" i="15"/>
  <c r="H17" i="15"/>
  <c r="H13" i="15"/>
  <c r="H9" i="15"/>
  <c r="H64" i="15"/>
  <c r="H60" i="15"/>
  <c r="H56" i="15"/>
  <c r="H52" i="15"/>
  <c r="H48" i="15"/>
  <c r="H44" i="15"/>
  <c r="H40" i="15"/>
  <c r="H36" i="15"/>
  <c r="H32" i="15"/>
  <c r="H28" i="15"/>
  <c r="H24" i="15"/>
  <c r="H20" i="15"/>
  <c r="H16" i="15"/>
  <c r="H12" i="15"/>
  <c r="H8" i="15"/>
  <c r="H62" i="15"/>
  <c r="H54" i="15"/>
  <c r="H46" i="15"/>
  <c r="H38" i="15"/>
  <c r="H26" i="15"/>
  <c r="H63" i="15"/>
  <c r="H59" i="15"/>
  <c r="H55" i="15"/>
  <c r="H51" i="15"/>
  <c r="H47" i="15"/>
  <c r="H43" i="15"/>
  <c r="H39" i="15"/>
  <c r="H35" i="15"/>
  <c r="H31" i="15"/>
  <c r="H27" i="15"/>
  <c r="H23" i="15"/>
  <c r="H19" i="15"/>
  <c r="H15" i="15"/>
  <c r="H11" i="15"/>
  <c r="G66" i="15"/>
  <c r="G62" i="15"/>
  <c r="G58" i="15"/>
  <c r="G54" i="15"/>
  <c r="G50" i="15"/>
  <c r="G65" i="15"/>
  <c r="G61" i="15"/>
  <c r="G57" i="15"/>
  <c r="G53" i="15"/>
  <c r="G49" i="15"/>
  <c r="G45" i="15"/>
  <c r="G41" i="15"/>
  <c r="G37" i="15"/>
  <c r="G33" i="15"/>
  <c r="G64" i="15"/>
  <c r="G60" i="15"/>
  <c r="G56" i="15"/>
  <c r="G52" i="15"/>
  <c r="G48" i="15"/>
  <c r="G44" i="15"/>
  <c r="G40" i="15"/>
  <c r="G36" i="15"/>
  <c r="G32" i="15"/>
  <c r="G28" i="15"/>
  <c r="G24" i="15"/>
  <c r="G20" i="15"/>
  <c r="G16" i="15"/>
  <c r="G12" i="15"/>
  <c r="G8" i="15"/>
  <c r="G63" i="15"/>
  <c r="G59" i="15"/>
  <c r="G55" i="15"/>
  <c r="G51" i="15"/>
  <c r="G47" i="15"/>
  <c r="G43" i="15"/>
  <c r="G39" i="15"/>
  <c r="G35" i="15"/>
  <c r="G31" i="15"/>
  <c r="G27" i="15"/>
  <c r="G23" i="15"/>
  <c r="G19" i="15"/>
  <c r="G15" i="15"/>
  <c r="G11" i="15"/>
  <c r="C9" i="15"/>
  <c r="C66" i="15"/>
  <c r="C58" i="15"/>
  <c r="C50" i="15"/>
  <c r="C42" i="15"/>
  <c r="C34" i="15"/>
  <c r="C26" i="15"/>
  <c r="C22" i="15"/>
  <c r="C14" i="15"/>
  <c r="C10" i="15"/>
  <c r="C65" i="15"/>
  <c r="C61" i="15"/>
  <c r="C57" i="15"/>
  <c r="C53" i="15"/>
  <c r="C49" i="15"/>
  <c r="C45" i="15"/>
  <c r="C41" i="15"/>
  <c r="C37" i="15"/>
  <c r="C33" i="15"/>
  <c r="C29" i="15"/>
  <c r="C25" i="15"/>
  <c r="C21" i="15"/>
  <c r="C17" i="15"/>
  <c r="C13" i="15"/>
  <c r="C64" i="15"/>
  <c r="C60" i="15"/>
  <c r="C56" i="15"/>
  <c r="C52" i="15"/>
  <c r="C48" i="15"/>
  <c r="C44" i="15"/>
  <c r="C40" i="15"/>
  <c r="C36" i="15"/>
  <c r="C32" i="15"/>
  <c r="C28" i="15"/>
  <c r="C24" i="15"/>
  <c r="C20" i="15"/>
  <c r="C16" i="15"/>
  <c r="C12" i="15"/>
  <c r="C8" i="15"/>
  <c r="C62" i="15"/>
  <c r="C54" i="15"/>
  <c r="C46" i="15"/>
  <c r="C38" i="15"/>
  <c r="C30" i="15"/>
  <c r="C18" i="15"/>
  <c r="C63" i="15"/>
  <c r="C59" i="15"/>
  <c r="C55" i="15"/>
  <c r="C51" i="15"/>
  <c r="C47" i="15"/>
  <c r="C43" i="15"/>
  <c r="C39" i="15"/>
  <c r="C35" i="15"/>
  <c r="C31" i="15"/>
  <c r="C27" i="15"/>
  <c r="C23" i="15"/>
  <c r="C19" i="15"/>
  <c r="C15" i="15"/>
  <c r="C11" i="15"/>
  <c r="B7" i="15" a="1"/>
  <c r="B7" i="15" s="1"/>
  <c r="AH100" i="13"/>
  <c r="AI100" i="13"/>
  <c r="AJ100" i="13"/>
  <c r="AK100" i="13"/>
  <c r="AL100" i="13"/>
  <c r="AM100" i="13"/>
  <c r="AN100" i="13"/>
  <c r="AO100" i="13"/>
  <c r="AP100" i="13"/>
  <c r="AQ100" i="13"/>
  <c r="AR100" i="13"/>
  <c r="AS100" i="13"/>
  <c r="AT100" i="13"/>
  <c r="AU100" i="13"/>
  <c r="AV100" i="13"/>
  <c r="AW100" i="13"/>
  <c r="AX100" i="13"/>
  <c r="AY100" i="13"/>
  <c r="AZ100" i="13"/>
  <c r="BA100" i="13"/>
  <c r="BB100" i="13"/>
  <c r="BC100" i="13"/>
  <c r="BD100" i="13"/>
  <c r="BE100" i="13"/>
  <c r="BF100" i="13"/>
  <c r="BG100" i="13"/>
  <c r="BH100" i="13"/>
  <c r="BI100" i="13"/>
  <c r="BJ100" i="13"/>
  <c r="BK100" i="13"/>
  <c r="BK79" i="13"/>
  <c r="BK88" i="13"/>
  <c r="BK91" i="13"/>
  <c r="BJ79" i="13"/>
  <c r="BJ88" i="13"/>
  <c r="BJ91" i="13"/>
  <c r="BH79" i="13"/>
  <c r="BI79" i="13"/>
  <c r="BH88" i="13"/>
  <c r="BI88" i="13"/>
  <c r="BH91" i="13"/>
  <c r="BH102" i="13" s="1"/>
  <c r="BI91" i="13"/>
  <c r="BI102" i="13" s="1"/>
  <c r="AP79" i="13"/>
  <c r="AQ79" i="13"/>
  <c r="AR79" i="13"/>
  <c r="AS79" i="13"/>
  <c r="AT79" i="13"/>
  <c r="AU79" i="13"/>
  <c r="AV79" i="13"/>
  <c r="AW79" i="13"/>
  <c r="AX79" i="13"/>
  <c r="AY79" i="13"/>
  <c r="AZ79" i="13"/>
  <c r="BA79" i="13"/>
  <c r="BB79" i="13"/>
  <c r="BC79" i="13"/>
  <c r="BD79" i="13"/>
  <c r="BE79" i="13"/>
  <c r="BF79" i="13"/>
  <c r="BG79" i="13"/>
  <c r="AQ88" i="13"/>
  <c r="AR88" i="13"/>
  <c r="AS88" i="13"/>
  <c r="AT88" i="13"/>
  <c r="AU88" i="13"/>
  <c r="AV88" i="13"/>
  <c r="AW88" i="13"/>
  <c r="AX88" i="13"/>
  <c r="AY88" i="13"/>
  <c r="AZ88" i="13"/>
  <c r="BA88" i="13"/>
  <c r="BB88" i="13"/>
  <c r="BC88" i="13"/>
  <c r="BD88" i="13"/>
  <c r="BE88" i="13"/>
  <c r="BF88" i="13"/>
  <c r="BG88" i="13"/>
  <c r="AP88" i="13"/>
  <c r="AP91" i="13"/>
  <c r="AP102" i="13" s="1"/>
  <c r="AQ91" i="13"/>
  <c r="AR91" i="13"/>
  <c r="AR102" i="13" s="1"/>
  <c r="AS91" i="13"/>
  <c r="AT91" i="13"/>
  <c r="AT102" i="13" s="1"/>
  <c r="AU91" i="13"/>
  <c r="AV91" i="13"/>
  <c r="AV102" i="13" s="1"/>
  <c r="AW91" i="13"/>
  <c r="AX91" i="13"/>
  <c r="AX102" i="13" s="1"/>
  <c r="AY91" i="13"/>
  <c r="AZ91" i="13"/>
  <c r="AZ102" i="13" s="1"/>
  <c r="BA91" i="13"/>
  <c r="BB91" i="13"/>
  <c r="BB102" i="13" s="1"/>
  <c r="BC91" i="13"/>
  <c r="BD91" i="13"/>
  <c r="BD102" i="13" s="1"/>
  <c r="BE91" i="13"/>
  <c r="BF91" i="13"/>
  <c r="BF102" i="13" s="1"/>
  <c r="BG91" i="13"/>
  <c r="AH79" i="13"/>
  <c r="AI79" i="13"/>
  <c r="AJ79" i="13"/>
  <c r="AK79" i="13"/>
  <c r="AL79" i="13"/>
  <c r="AM79" i="13"/>
  <c r="AN79" i="13"/>
  <c r="AO79" i="13"/>
  <c r="AJ88" i="13"/>
  <c r="AK88" i="13"/>
  <c r="AL88" i="13"/>
  <c r="AM88" i="13"/>
  <c r="AN88" i="13"/>
  <c r="AO88" i="13"/>
  <c r="AH88" i="13"/>
  <c r="AI88" i="13"/>
  <c r="AH91" i="13"/>
  <c r="AH102" i="13" s="1"/>
  <c r="AI91" i="13"/>
  <c r="AJ91" i="13"/>
  <c r="AJ102" i="13" s="1"/>
  <c r="AK91" i="13"/>
  <c r="AL91" i="13"/>
  <c r="AL102" i="13" s="1"/>
  <c r="AM91" i="13"/>
  <c r="AN91" i="13"/>
  <c r="AN102" i="13" s="1"/>
  <c r="AO91" i="13"/>
  <c r="A103" i="15" a="1"/>
  <c r="A103" i="15" s="1"/>
  <c r="AO102" i="13" l="1"/>
  <c r="AM102" i="13"/>
  <c r="AK102" i="13"/>
  <c r="AI102" i="13"/>
  <c r="BG102" i="13"/>
  <c r="BE102" i="13"/>
  <c r="BC102" i="13"/>
  <c r="BA102" i="13"/>
  <c r="AY102" i="13"/>
  <c r="AW102" i="13"/>
  <c r="AU102" i="13"/>
  <c r="AS102" i="13"/>
  <c r="AQ102" i="13"/>
  <c r="AT93" i="13"/>
  <c r="AT104" i="13" s="1"/>
  <c r="AH93" i="13"/>
  <c r="AH104" i="13" s="1"/>
  <c r="AL93" i="13"/>
  <c r="AL104" i="13" s="1"/>
  <c r="AP93" i="13"/>
  <c r="AP104" i="13" s="1"/>
  <c r="AK93" i="13"/>
  <c r="AM93" i="13"/>
  <c r="AN93" i="13"/>
  <c r="AN104" i="13" s="1"/>
  <c r="AJ93" i="13"/>
  <c r="AJ104" i="13" s="1"/>
  <c r="AO93" i="13"/>
  <c r="AI93" i="13"/>
  <c r="BH93" i="13"/>
  <c r="BH104" i="13" s="1"/>
  <c r="BD93" i="13"/>
  <c r="BD104" i="13" s="1"/>
  <c r="AV93" i="13"/>
  <c r="AV104" i="13" s="1"/>
  <c r="AR93" i="13"/>
  <c r="BI93" i="13"/>
  <c r="BI104" i="13" s="1"/>
  <c r="BE93" i="13"/>
  <c r="BC93" i="13"/>
  <c r="AW93" i="13"/>
  <c r="AU93" i="13"/>
  <c r="AS93" i="13"/>
  <c r="AQ93" i="13"/>
  <c r="BG93" i="13"/>
  <c r="BG104" i="13" s="1"/>
  <c r="BA93" i="13"/>
  <c r="BA104" i="13" s="1"/>
  <c r="AY93" i="13"/>
  <c r="AY104" i="13" s="1"/>
  <c r="AZ93" i="13"/>
  <c r="AZ104" i="13" s="1"/>
  <c r="BF93" i="13"/>
  <c r="BF104" i="13" s="1"/>
  <c r="BB93" i="13"/>
  <c r="BB104" i="13" s="1"/>
  <c r="AX93" i="13"/>
  <c r="AX104" i="13" s="1"/>
  <c r="BK102" i="13"/>
  <c r="AR104" i="13"/>
  <c r="BJ93" i="13"/>
  <c r="BJ102" i="13"/>
  <c r="BK93" i="13"/>
  <c r="B65" i="15"/>
  <c r="B61" i="15"/>
  <c r="B57" i="15"/>
  <c r="B53" i="15"/>
  <c r="B49" i="15"/>
  <c r="B45" i="15"/>
  <c r="B41" i="15"/>
  <c r="B37" i="15"/>
  <c r="B33" i="15"/>
  <c r="B29" i="15"/>
  <c r="B25" i="15"/>
  <c r="B21" i="15"/>
  <c r="B17" i="15"/>
  <c r="B13" i="15"/>
  <c r="B9" i="15"/>
  <c r="B66" i="15"/>
  <c r="B58" i="15"/>
  <c r="B50" i="15"/>
  <c r="B42" i="15"/>
  <c r="B34" i="15"/>
  <c r="B26" i="15"/>
  <c r="B18" i="15"/>
  <c r="B10" i="15"/>
  <c r="B64" i="15"/>
  <c r="B60" i="15"/>
  <c r="B56" i="15"/>
  <c r="B52" i="15"/>
  <c r="B48" i="15"/>
  <c r="B44" i="15"/>
  <c r="B40" i="15"/>
  <c r="B36" i="15"/>
  <c r="B32" i="15"/>
  <c r="B28" i="15"/>
  <c r="B24" i="15"/>
  <c r="B20" i="15"/>
  <c r="B16" i="15"/>
  <c r="B12" i="15"/>
  <c r="B8" i="15"/>
  <c r="B62" i="15"/>
  <c r="B54" i="15"/>
  <c r="B46" i="15"/>
  <c r="B38" i="15"/>
  <c r="B30" i="15"/>
  <c r="B22" i="15"/>
  <c r="B14" i="15"/>
  <c r="B63" i="15"/>
  <c r="B59" i="15"/>
  <c r="B55" i="15"/>
  <c r="B51" i="15"/>
  <c r="B47" i="15"/>
  <c r="B43" i="15"/>
  <c r="B39" i="15"/>
  <c r="B35" i="15"/>
  <c r="B31" i="15"/>
  <c r="B27" i="15"/>
  <c r="B23" i="15"/>
  <c r="B19" i="15"/>
  <c r="B15" i="15"/>
  <c r="B11" i="15"/>
  <c r="A106" i="15"/>
  <c r="A108" i="15"/>
  <c r="A104" i="15"/>
  <c r="A107" i="15"/>
  <c r="A105" i="15"/>
  <c r="Y5" i="21"/>
  <c r="G33" i="21" s="1"/>
  <c r="AS104" i="13" l="1"/>
  <c r="AW104" i="13"/>
  <c r="BE104" i="13"/>
  <c r="AI104" i="13"/>
  <c r="AM104" i="13"/>
  <c r="AQ104" i="13"/>
  <c r="AU104" i="13"/>
  <c r="BC104" i="13"/>
  <c r="AO104" i="13"/>
  <c r="AK104" i="13"/>
  <c r="BJ104" i="13"/>
  <c r="BK104" i="13"/>
  <c r="E33" i="21" l="1"/>
  <c r="E40" i="21" s="1"/>
  <c r="E47" i="17"/>
  <c r="F46" i="17" l="1"/>
  <c r="G46" i="17"/>
  <c r="H46" i="17"/>
  <c r="I46" i="17"/>
  <c r="J46" i="17"/>
  <c r="K46" i="17"/>
  <c r="L46" i="17"/>
  <c r="M46" i="17"/>
  <c r="E46" i="17"/>
  <c r="F34" i="17"/>
  <c r="G34" i="17"/>
  <c r="H34" i="17"/>
  <c r="I34" i="17"/>
  <c r="J34" i="17"/>
  <c r="K34" i="17"/>
  <c r="L34" i="17"/>
  <c r="M34" i="17"/>
  <c r="E34" i="17"/>
  <c r="F25" i="21"/>
  <c r="X25" i="21"/>
  <c r="X45" i="21" s="1"/>
  <c r="E25" i="21"/>
  <c r="F18" i="21"/>
  <c r="G18" i="21"/>
  <c r="H18" i="21"/>
  <c r="I18" i="21"/>
  <c r="J18" i="21"/>
  <c r="K18" i="21"/>
  <c r="L18" i="21"/>
  <c r="M18" i="21"/>
  <c r="N18" i="21"/>
  <c r="O18" i="21"/>
  <c r="P18" i="21"/>
  <c r="Q18" i="21"/>
  <c r="R18" i="21"/>
  <c r="S18" i="21"/>
  <c r="T18" i="21"/>
  <c r="U18" i="21"/>
  <c r="V18" i="21"/>
  <c r="W18" i="21"/>
  <c r="E18" i="21"/>
  <c r="G32" i="21"/>
  <c r="H32" i="21"/>
  <c r="I32" i="21"/>
  <c r="J32" i="21"/>
  <c r="K32" i="21"/>
  <c r="L32" i="21"/>
  <c r="M32" i="21"/>
  <c r="N32" i="21"/>
  <c r="O32" i="21"/>
  <c r="P32" i="21"/>
  <c r="Q32" i="21"/>
  <c r="R32" i="21"/>
  <c r="S32" i="21"/>
  <c r="T32" i="21"/>
  <c r="U32" i="21"/>
  <c r="V32" i="21"/>
  <c r="W32" i="21"/>
  <c r="F32" i="21"/>
  <c r="E32" i="21"/>
  <c r="C103" i="15" a="1"/>
  <c r="C103" i="15" s="1"/>
  <c r="W25" i="21" l="1"/>
  <c r="W38" i="21"/>
  <c r="U25" i="21"/>
  <c r="U38" i="21"/>
  <c r="S25" i="21"/>
  <c r="S38" i="21"/>
  <c r="Q25" i="21"/>
  <c r="Q38" i="21"/>
  <c r="O25" i="21"/>
  <c r="O38" i="21"/>
  <c r="M25" i="21"/>
  <c r="M38" i="21"/>
  <c r="K25" i="21"/>
  <c r="K38" i="21"/>
  <c r="I25" i="21"/>
  <c r="I38" i="21"/>
  <c r="V25" i="21"/>
  <c r="V38" i="21"/>
  <c r="T25" i="21"/>
  <c r="T38" i="21"/>
  <c r="R25" i="21"/>
  <c r="R38" i="21"/>
  <c r="P25" i="21"/>
  <c r="P38" i="21"/>
  <c r="N25" i="21"/>
  <c r="N38" i="21"/>
  <c r="L25" i="21"/>
  <c r="L38" i="21"/>
  <c r="J25" i="21"/>
  <c r="J38" i="21"/>
  <c r="H25" i="21"/>
  <c r="H38" i="21"/>
  <c r="G25" i="21"/>
  <c r="G38" i="21"/>
  <c r="G40" i="21" s="1"/>
  <c r="A81" i="15" a="1"/>
  <c r="A81" i="15" s="1"/>
  <c r="A69" i="15" a="1"/>
  <c r="A111" i="15" a="1"/>
  <c r="A111" i="15" s="1"/>
  <c r="C106" i="15"/>
  <c r="C105" i="15"/>
  <c r="C108" i="15"/>
  <c r="C104" i="15"/>
  <c r="C107" i="15"/>
  <c r="F102" i="20"/>
  <c r="G102" i="20"/>
  <c r="H102" i="20"/>
  <c r="I102" i="20"/>
  <c r="J102" i="20"/>
  <c r="K102" i="20"/>
  <c r="L102" i="20"/>
  <c r="M102" i="20"/>
  <c r="N102" i="20"/>
  <c r="E59" i="20"/>
  <c r="F59" i="20"/>
  <c r="G59" i="20"/>
  <c r="H59" i="20"/>
  <c r="I59" i="20"/>
  <c r="J59" i="20"/>
  <c r="K59" i="20"/>
  <c r="L59" i="20"/>
  <c r="M59" i="20"/>
  <c r="N59" i="20"/>
  <c r="K10" i="20"/>
  <c r="L10" i="20"/>
  <c r="M10" i="20"/>
  <c r="N10" i="20"/>
  <c r="K11" i="20"/>
  <c r="L11" i="20"/>
  <c r="M11" i="20"/>
  <c r="N11" i="20"/>
  <c r="K12" i="20"/>
  <c r="L12" i="20"/>
  <c r="M12" i="20"/>
  <c r="N12" i="20"/>
  <c r="K13" i="20"/>
  <c r="L13" i="20"/>
  <c r="M13" i="20"/>
  <c r="N13" i="20"/>
  <c r="F10" i="20"/>
  <c r="G10" i="20"/>
  <c r="H10" i="20"/>
  <c r="I10" i="20"/>
  <c r="J10" i="20"/>
  <c r="F11" i="20"/>
  <c r="G11" i="20"/>
  <c r="H11" i="20"/>
  <c r="I11" i="20"/>
  <c r="J11" i="20"/>
  <c r="F12" i="20"/>
  <c r="G12" i="20"/>
  <c r="H12" i="20"/>
  <c r="I12" i="20"/>
  <c r="J12" i="20"/>
  <c r="F13" i="20"/>
  <c r="G13" i="20"/>
  <c r="H13" i="20"/>
  <c r="I13" i="20"/>
  <c r="J13" i="20"/>
  <c r="E13" i="20"/>
  <c r="E12" i="20"/>
  <c r="E11" i="20"/>
  <c r="E10" i="20"/>
  <c r="F39" i="20"/>
  <c r="F52" i="20" s="1"/>
  <c r="G39" i="20"/>
  <c r="G52" i="20" s="1"/>
  <c r="H39" i="20"/>
  <c r="H52" i="20" s="1"/>
  <c r="I39" i="20"/>
  <c r="I52" i="20" s="1"/>
  <c r="J39" i="20"/>
  <c r="J52" i="20" s="1"/>
  <c r="K39" i="20"/>
  <c r="L39" i="20"/>
  <c r="M39" i="20"/>
  <c r="M52" i="20" s="1"/>
  <c r="N39" i="20"/>
  <c r="F37" i="20"/>
  <c r="F50" i="20" s="1"/>
  <c r="G37" i="20"/>
  <c r="G50" i="20" s="1"/>
  <c r="H37" i="20"/>
  <c r="H50" i="20" s="1"/>
  <c r="I37" i="20"/>
  <c r="I50" i="20" s="1"/>
  <c r="J37" i="20"/>
  <c r="J50" i="20" s="1"/>
  <c r="K37" i="20"/>
  <c r="K50" i="20" s="1"/>
  <c r="L37" i="20"/>
  <c r="L50" i="20" s="1"/>
  <c r="M37" i="20"/>
  <c r="M50" i="20" s="1"/>
  <c r="N37" i="20"/>
  <c r="N50" i="20" s="1"/>
  <c r="F19" i="18"/>
  <c r="G19" i="18"/>
  <c r="H19" i="18"/>
  <c r="I19" i="18"/>
  <c r="J19" i="18"/>
  <c r="F17" i="18"/>
  <c r="G17" i="18"/>
  <c r="H17" i="18"/>
  <c r="I17" i="18"/>
  <c r="J17" i="18"/>
  <c r="F28" i="18"/>
  <c r="F30" i="18" s="1"/>
  <c r="F37" i="18" s="1"/>
  <c r="G28" i="18"/>
  <c r="G30" i="18" s="1"/>
  <c r="G37" i="18" s="1"/>
  <c r="H28" i="18"/>
  <c r="H30" i="18" s="1"/>
  <c r="H37" i="18" s="1"/>
  <c r="I28" i="18"/>
  <c r="I30" i="18" s="1"/>
  <c r="I37" i="18" s="1"/>
  <c r="J28" i="18"/>
  <c r="J30" i="18" s="1"/>
  <c r="J37" i="18" s="1"/>
  <c r="F43" i="21"/>
  <c r="G43" i="21"/>
  <c r="H43" i="21"/>
  <c r="I43" i="21"/>
  <c r="J43" i="21"/>
  <c r="K43" i="21"/>
  <c r="L43" i="21"/>
  <c r="M43" i="21"/>
  <c r="N43" i="21"/>
  <c r="O43" i="21"/>
  <c r="P43" i="21"/>
  <c r="Q43" i="21"/>
  <c r="R43" i="21"/>
  <c r="S43" i="21"/>
  <c r="T43" i="21"/>
  <c r="U43" i="21"/>
  <c r="V43" i="21"/>
  <c r="W43" i="21"/>
  <c r="F62" i="17"/>
  <c r="F66" i="17" s="1"/>
  <c r="G62" i="17"/>
  <c r="G66" i="17" s="1"/>
  <c r="H62" i="17"/>
  <c r="H66" i="17" s="1"/>
  <c r="I62" i="17"/>
  <c r="I66" i="17" s="1"/>
  <c r="J62" i="17"/>
  <c r="K62" i="17"/>
  <c r="K66" i="17" s="1"/>
  <c r="L62" i="17"/>
  <c r="L66" i="17" s="1"/>
  <c r="M62" i="17"/>
  <c r="M66" i="17" s="1"/>
  <c r="N62" i="17"/>
  <c r="N66" i="17" s="1"/>
  <c r="O62" i="17"/>
  <c r="O66" i="17" s="1"/>
  <c r="P62" i="17"/>
  <c r="P66" i="17" s="1"/>
  <c r="Q62" i="17"/>
  <c r="Q66" i="17" s="1"/>
  <c r="R62" i="17"/>
  <c r="S62" i="17"/>
  <c r="S66" i="17" s="1"/>
  <c r="T62" i="17"/>
  <c r="T66" i="17" s="1"/>
  <c r="U62" i="17"/>
  <c r="U66" i="17" s="1"/>
  <c r="V62" i="17"/>
  <c r="V66" i="17" s="1"/>
  <c r="W62" i="17"/>
  <c r="W66" i="17" s="1"/>
  <c r="X62" i="17"/>
  <c r="Y62" i="17"/>
  <c r="Y66" i="17" s="1"/>
  <c r="Z62" i="17"/>
  <c r="Z66" i="17" s="1"/>
  <c r="AA62" i="17"/>
  <c r="AA66" i="17" s="1"/>
  <c r="AB62" i="17"/>
  <c r="AB66" i="17" s="1"/>
  <c r="AC62" i="17"/>
  <c r="AC66" i="17" s="1"/>
  <c r="AD62" i="17"/>
  <c r="AD66" i="17" s="1"/>
  <c r="AE62" i="17"/>
  <c r="AE66" i="17" s="1"/>
  <c r="AF62" i="17"/>
  <c r="AF66" i="17" s="1"/>
  <c r="AG62" i="17"/>
  <c r="AG66" i="17" s="1"/>
  <c r="AH62" i="17"/>
  <c r="J66" i="17"/>
  <c r="J64" i="17" s="1"/>
  <c r="R66" i="17"/>
  <c r="X66" i="17"/>
  <c r="X64" i="17" s="1"/>
  <c r="AH66" i="17"/>
  <c r="F57" i="17"/>
  <c r="G57" i="17"/>
  <c r="H57" i="17"/>
  <c r="I57" i="17"/>
  <c r="J57" i="17"/>
  <c r="K57" i="17"/>
  <c r="L57" i="17"/>
  <c r="M57" i="17"/>
  <c r="H64" i="17"/>
  <c r="L64" i="17"/>
  <c r="P64" i="17"/>
  <c r="R64" i="17"/>
  <c r="T64" i="17"/>
  <c r="V64" i="17"/>
  <c r="Z64" i="17"/>
  <c r="AB64" i="17"/>
  <c r="AD64" i="17"/>
  <c r="AF64" i="17"/>
  <c r="AH64" i="17"/>
  <c r="F79" i="13"/>
  <c r="G79" i="13"/>
  <c r="H79" i="13"/>
  <c r="I79" i="13"/>
  <c r="J79" i="13"/>
  <c r="K79" i="13"/>
  <c r="L79" i="13"/>
  <c r="M79" i="13"/>
  <c r="N79" i="13"/>
  <c r="O79" i="13"/>
  <c r="P79" i="13"/>
  <c r="Q79" i="13"/>
  <c r="R79" i="13"/>
  <c r="S79" i="13"/>
  <c r="T79" i="13"/>
  <c r="U79" i="13"/>
  <c r="V79" i="13"/>
  <c r="W79" i="13"/>
  <c r="X79" i="13"/>
  <c r="Y79" i="13"/>
  <c r="Z79" i="13"/>
  <c r="AA79" i="13"/>
  <c r="AB79" i="13"/>
  <c r="AC79" i="13"/>
  <c r="AD79" i="13"/>
  <c r="AE79" i="13"/>
  <c r="AF79" i="13"/>
  <c r="AG79" i="13"/>
  <c r="E79" i="13"/>
  <c r="D79" i="13"/>
  <c r="E91" i="13"/>
  <c r="F91" i="13"/>
  <c r="G91" i="13"/>
  <c r="H91" i="13"/>
  <c r="I91" i="13"/>
  <c r="J91" i="13"/>
  <c r="K91" i="13"/>
  <c r="L91" i="13"/>
  <c r="M91" i="13"/>
  <c r="N91" i="13"/>
  <c r="O91" i="13"/>
  <c r="P91" i="13"/>
  <c r="Q91" i="13"/>
  <c r="R91" i="13"/>
  <c r="S91" i="13"/>
  <c r="T91" i="13"/>
  <c r="U91" i="13"/>
  <c r="V91" i="13"/>
  <c r="W91" i="13"/>
  <c r="X91" i="13"/>
  <c r="Y91" i="13"/>
  <c r="Z91" i="13"/>
  <c r="AA91" i="13"/>
  <c r="AB91" i="13"/>
  <c r="AC91" i="13"/>
  <c r="AD91" i="13"/>
  <c r="AE91" i="13"/>
  <c r="AF91" i="13"/>
  <c r="AG91" i="13"/>
  <c r="D91" i="13"/>
  <c r="E100" i="13"/>
  <c r="F100" i="13"/>
  <c r="G100" i="13"/>
  <c r="H100" i="13"/>
  <c r="I100" i="13"/>
  <c r="J100" i="13"/>
  <c r="K100" i="13"/>
  <c r="K102" i="13" s="1"/>
  <c r="L100" i="13"/>
  <c r="M100" i="13"/>
  <c r="N100" i="13"/>
  <c r="O100" i="13"/>
  <c r="O102" i="13" s="1"/>
  <c r="P100" i="13"/>
  <c r="Q100" i="13"/>
  <c r="R100" i="13"/>
  <c r="R102" i="13" s="1"/>
  <c r="S100" i="13"/>
  <c r="S102" i="13" s="1"/>
  <c r="T100" i="13"/>
  <c r="U100" i="13"/>
  <c r="V100" i="13"/>
  <c r="W100" i="13"/>
  <c r="W102" i="13" s="1"/>
  <c r="X100" i="13"/>
  <c r="Y100" i="13"/>
  <c r="Z100" i="13"/>
  <c r="AA100" i="13"/>
  <c r="AB100" i="13"/>
  <c r="AC100" i="13"/>
  <c r="AD100" i="13"/>
  <c r="AE100" i="13"/>
  <c r="AE102" i="13" s="1"/>
  <c r="AF100" i="13"/>
  <c r="AG100" i="13"/>
  <c r="AG102" i="13" s="1"/>
  <c r="N64" i="17" l="1"/>
  <c r="AE64" i="17"/>
  <c r="B81" i="15" a="1"/>
  <c r="B85" i="15" s="1"/>
  <c r="A100" i="15"/>
  <c r="G102" i="13"/>
  <c r="A99" i="15"/>
  <c r="A90" i="15"/>
  <c r="A86" i="15"/>
  <c r="A89" i="15"/>
  <c r="A97" i="15"/>
  <c r="A93" i="15"/>
  <c r="A91" i="15"/>
  <c r="A84" i="15"/>
  <c r="A92" i="15"/>
  <c r="A82" i="15"/>
  <c r="A85" i="15"/>
  <c r="A96" i="15"/>
  <c r="A94" i="15"/>
  <c r="A88" i="15"/>
  <c r="AB102" i="13"/>
  <c r="AG64" i="17"/>
  <c r="A87" i="15"/>
  <c r="A98" i="15"/>
  <c r="A95" i="15"/>
  <c r="A83" i="15"/>
  <c r="P102" i="13"/>
  <c r="N80" i="20"/>
  <c r="N78" i="20" s="1"/>
  <c r="N52" i="20"/>
  <c r="L80" i="20"/>
  <c r="L78" i="20" s="1"/>
  <c r="L52" i="20"/>
  <c r="A69" i="15"/>
  <c r="A72" i="15"/>
  <c r="A71" i="15"/>
  <c r="A74" i="15"/>
  <c r="A77" i="15"/>
  <c r="A76" i="15"/>
  <c r="A75" i="15"/>
  <c r="A78" i="15"/>
  <c r="A70" i="15"/>
  <c r="A73" i="15"/>
  <c r="E7" i="15" a="1"/>
  <c r="AA64" i="17"/>
  <c r="Y64" i="17"/>
  <c r="W64" i="17"/>
  <c r="U64" i="17"/>
  <c r="S64" i="17"/>
  <c r="Q64" i="17"/>
  <c r="O64" i="17"/>
  <c r="M64" i="17"/>
  <c r="K64" i="17"/>
  <c r="I64" i="17"/>
  <c r="G64" i="17"/>
  <c r="K80" i="20"/>
  <c r="K78" i="20" s="1"/>
  <c r="K52" i="20"/>
  <c r="AC64" i="17"/>
  <c r="AA102" i="13"/>
  <c r="Q102" i="13"/>
  <c r="AF102" i="13"/>
  <c r="AD102" i="13"/>
  <c r="Z102" i="13"/>
  <c r="V102" i="13"/>
  <c r="N102" i="13"/>
  <c r="L102" i="13"/>
  <c r="J102" i="13"/>
  <c r="A116" i="15"/>
  <c r="A114" i="15"/>
  <c r="A115" i="15"/>
  <c r="A120" i="15"/>
  <c r="A118" i="15"/>
  <c r="A119" i="15"/>
  <c r="A113" i="15"/>
  <c r="A112" i="15"/>
  <c r="A117" i="15"/>
  <c r="F64" i="17"/>
  <c r="I102" i="13"/>
  <c r="Y102" i="13"/>
  <c r="M102" i="13"/>
  <c r="X102" i="13"/>
  <c r="T102" i="13"/>
  <c r="H102" i="13"/>
  <c r="AC102" i="13"/>
  <c r="U102" i="13"/>
  <c r="E102" i="13"/>
  <c r="L66" i="20"/>
  <c r="K66" i="20"/>
  <c r="N66" i="20"/>
  <c r="F102" i="13"/>
  <c r="B90" i="15" l="1"/>
  <c r="B89" i="15"/>
  <c r="B83" i="15"/>
  <c r="B100" i="15"/>
  <c r="B98" i="15"/>
  <c r="B93" i="15"/>
  <c r="B96" i="15"/>
  <c r="B92" i="15"/>
  <c r="B97" i="15"/>
  <c r="B88" i="15"/>
  <c r="B95" i="15"/>
  <c r="B86" i="15"/>
  <c r="B82" i="15"/>
  <c r="B81" i="15"/>
  <c r="B87" i="15"/>
  <c r="B91" i="15"/>
  <c r="B94" i="15"/>
  <c r="B99" i="15"/>
  <c r="B84" i="15"/>
  <c r="E7" i="15"/>
  <c r="E50" i="15"/>
  <c r="E18" i="15"/>
  <c r="E45" i="15"/>
  <c r="E13" i="15"/>
  <c r="E40" i="15"/>
  <c r="E8" i="15"/>
  <c r="E35" i="15"/>
  <c r="E62" i="15"/>
  <c r="E30" i="15"/>
  <c r="E57" i="15"/>
  <c r="E25" i="15"/>
  <c r="E52" i="15"/>
  <c r="E20" i="15"/>
  <c r="E47" i="15"/>
  <c r="E15" i="15"/>
  <c r="E42" i="15"/>
  <c r="E10" i="15"/>
  <c r="E37" i="15"/>
  <c r="E64" i="15"/>
  <c r="E32" i="15"/>
  <c r="E59" i="15"/>
  <c r="E27" i="15"/>
  <c r="E54" i="15"/>
  <c r="E22" i="15"/>
  <c r="E49" i="15"/>
  <c r="E17" i="15"/>
  <c r="E44" i="15"/>
  <c r="E12" i="15"/>
  <c r="E39" i="15"/>
  <c r="E66" i="15"/>
  <c r="E34" i="15"/>
  <c r="E61" i="15"/>
  <c r="E29" i="15"/>
  <c r="E56" i="15"/>
  <c r="E24" i="15"/>
  <c r="E51" i="15"/>
  <c r="E19" i="15"/>
  <c r="E46" i="15"/>
  <c r="E14" i="15"/>
  <c r="E41" i="15"/>
  <c r="E9" i="15"/>
  <c r="E36" i="15"/>
  <c r="E63" i="15"/>
  <c r="E31" i="15"/>
  <c r="E58" i="15"/>
  <c r="E26" i="15"/>
  <c r="E53" i="15"/>
  <c r="E21" i="15"/>
  <c r="E48" i="15"/>
  <c r="E16" i="15"/>
  <c r="E43" i="15"/>
  <c r="E11" i="15"/>
  <c r="E38" i="15"/>
  <c r="E65" i="15"/>
  <c r="E33" i="15"/>
  <c r="E60" i="15"/>
  <c r="E28" i="15"/>
  <c r="E55" i="15"/>
  <c r="E23" i="15"/>
  <c r="G80" i="20"/>
  <c r="G78" i="20" s="1"/>
  <c r="G66" i="20"/>
  <c r="F80" i="20"/>
  <c r="F78" i="20" s="1"/>
  <c r="F66" i="20"/>
  <c r="J80" i="20"/>
  <c r="J78" i="20" s="1"/>
  <c r="J66" i="20"/>
  <c r="I80" i="20"/>
  <c r="I78" i="20" s="1"/>
  <c r="I66" i="20"/>
  <c r="M80" i="20"/>
  <c r="M78" i="20" s="1"/>
  <c r="M66" i="20"/>
  <c r="H80" i="20"/>
  <c r="H78" i="20" s="1"/>
  <c r="H66" i="20"/>
  <c r="E62" i="17" l="1"/>
  <c r="G69" i="15" s="1" a="1"/>
  <c r="E52" i="17"/>
  <c r="C69" i="15" s="1" a="1"/>
  <c r="C69" i="15" l="1"/>
  <c r="C76" i="15"/>
  <c r="C78" i="15"/>
  <c r="C73" i="15"/>
  <c r="C75" i="15"/>
  <c r="C77" i="15"/>
  <c r="C72" i="15"/>
  <c r="C74" i="15"/>
  <c r="C70" i="15"/>
  <c r="C71" i="15"/>
  <c r="G69" i="15"/>
  <c r="G76" i="15"/>
  <c r="G70" i="15"/>
  <c r="G73" i="15"/>
  <c r="G71" i="15"/>
  <c r="G77" i="15"/>
  <c r="G72" i="15"/>
  <c r="G75" i="15"/>
  <c r="G78" i="15"/>
  <c r="G74" i="15"/>
  <c r="E54" i="17"/>
  <c r="D69" i="15" s="1" a="1"/>
  <c r="E43" i="21"/>
  <c r="E81" i="15" s="1" a="1"/>
  <c r="E81" i="15" l="1"/>
  <c r="E92" i="15"/>
  <c r="E99" i="15"/>
  <c r="E98" i="15"/>
  <c r="E90" i="15"/>
  <c r="E82" i="15"/>
  <c r="E88" i="15"/>
  <c r="E91" i="15"/>
  <c r="E97" i="15"/>
  <c r="E89" i="15"/>
  <c r="E100" i="15"/>
  <c r="E87" i="15"/>
  <c r="E86" i="15"/>
  <c r="E95" i="15"/>
  <c r="E93" i="15"/>
  <c r="E84" i="15"/>
  <c r="E94" i="15"/>
  <c r="E96" i="15"/>
  <c r="E83" i="15"/>
  <c r="E85" i="15"/>
  <c r="D69" i="15"/>
  <c r="D76" i="15"/>
  <c r="D78" i="15"/>
  <c r="D77" i="15"/>
  <c r="D73" i="15"/>
  <c r="D72" i="15"/>
  <c r="D74" i="15"/>
  <c r="D75" i="15"/>
  <c r="D70" i="15"/>
  <c r="D71" i="15"/>
  <c r="R48" i="21"/>
  <c r="V48" i="21"/>
  <c r="J48" i="21"/>
  <c r="G48" i="21"/>
  <c r="K48" i="21"/>
  <c r="S48" i="21"/>
  <c r="W48" i="21"/>
  <c r="H48" i="21"/>
  <c r="L48" i="21"/>
  <c r="P48" i="21"/>
  <c r="T48" i="21"/>
  <c r="X48" i="21"/>
  <c r="F38" i="21"/>
  <c r="F40" i="21" s="1"/>
  <c r="F48" i="21"/>
  <c r="F52" i="21" s="1"/>
  <c r="N48" i="21"/>
  <c r="O48" i="21"/>
  <c r="I48" i="21"/>
  <c r="M48" i="21"/>
  <c r="Q48" i="21"/>
  <c r="U48" i="21"/>
  <c r="E102" i="20"/>
  <c r="I111" i="15" s="1" a="1"/>
  <c r="N95" i="20"/>
  <c r="M95" i="20"/>
  <c r="L95" i="20"/>
  <c r="K95" i="20"/>
  <c r="J95" i="20"/>
  <c r="I95" i="20"/>
  <c r="H95" i="20"/>
  <c r="G95" i="20"/>
  <c r="F95" i="20"/>
  <c r="E95" i="20"/>
  <c r="E62" i="20"/>
  <c r="K41" i="20"/>
  <c r="G41" i="20"/>
  <c r="F41" i="20"/>
  <c r="E39" i="20"/>
  <c r="E52" i="20" s="1"/>
  <c r="E37" i="20"/>
  <c r="E50" i="20" s="1"/>
  <c r="C81" i="15" l="1" a="1"/>
  <c r="I112" i="15"/>
  <c r="I114" i="15"/>
  <c r="I116" i="15"/>
  <c r="I118" i="15"/>
  <c r="I120" i="15"/>
  <c r="I111" i="15"/>
  <c r="I115" i="15"/>
  <c r="I119" i="15"/>
  <c r="I113" i="15"/>
  <c r="I117" i="15"/>
  <c r="E111" i="15" a="1"/>
  <c r="O52" i="21"/>
  <c r="O50" i="21" s="1"/>
  <c r="O54" i="21" s="1"/>
  <c r="N52" i="21"/>
  <c r="N50" i="21" s="1"/>
  <c r="N54" i="21" s="1"/>
  <c r="X52" i="21"/>
  <c r="X50" i="21" s="1"/>
  <c r="X54" i="21" s="1"/>
  <c r="P52" i="21"/>
  <c r="P50" i="21" s="1"/>
  <c r="P54" i="21" s="1"/>
  <c r="H52" i="21"/>
  <c r="H50" i="21" s="1"/>
  <c r="H54" i="21" s="1"/>
  <c r="S52" i="21"/>
  <c r="S50" i="21" s="1"/>
  <c r="S54" i="21" s="1"/>
  <c r="G52" i="21"/>
  <c r="G50" i="21" s="1"/>
  <c r="G54" i="21" s="1"/>
  <c r="R52" i="21"/>
  <c r="R50" i="21" s="1"/>
  <c r="R54" i="21" s="1"/>
  <c r="Q52" i="21"/>
  <c r="Q50" i="21" s="1"/>
  <c r="Q54" i="21" s="1"/>
  <c r="I52" i="21"/>
  <c r="I50" i="21" s="1"/>
  <c r="I54" i="21" s="1"/>
  <c r="W52" i="21"/>
  <c r="W50" i="21" s="1"/>
  <c r="W54" i="21" s="1"/>
  <c r="K52" i="21"/>
  <c r="K50" i="21" s="1"/>
  <c r="K54" i="21" s="1"/>
  <c r="J52" i="21"/>
  <c r="J50" i="21" s="1"/>
  <c r="J54" i="21" s="1"/>
  <c r="V52" i="21"/>
  <c r="V50" i="21" s="1"/>
  <c r="V54" i="21" s="1"/>
  <c r="U52" i="21"/>
  <c r="U50" i="21" s="1"/>
  <c r="U54" i="21" s="1"/>
  <c r="M52" i="21"/>
  <c r="M50" i="21" s="1"/>
  <c r="M54" i="21" s="1"/>
  <c r="T52" i="21"/>
  <c r="T50" i="21" s="1"/>
  <c r="T54" i="21" s="1"/>
  <c r="L52" i="21"/>
  <c r="L50" i="21" s="1"/>
  <c r="L54" i="21" s="1"/>
  <c r="F50" i="21"/>
  <c r="F54" i="21" s="1"/>
  <c r="P45" i="21"/>
  <c r="O45" i="21"/>
  <c r="W45" i="21"/>
  <c r="J45" i="21"/>
  <c r="V45" i="21"/>
  <c r="Q45" i="21"/>
  <c r="I45" i="21"/>
  <c r="S45" i="21"/>
  <c r="G45" i="21"/>
  <c r="M45" i="21"/>
  <c r="R45" i="21"/>
  <c r="U45" i="21"/>
  <c r="N45" i="21"/>
  <c r="L45" i="21"/>
  <c r="K45" i="21"/>
  <c r="H45" i="21"/>
  <c r="T45" i="21"/>
  <c r="E48" i="21"/>
  <c r="G81" i="15" s="1" a="1"/>
  <c r="E41" i="20"/>
  <c r="E80" i="20"/>
  <c r="E78" i="20" s="1"/>
  <c r="C111" i="15" s="1" a="1"/>
  <c r="I64" i="20"/>
  <c r="I98" i="20" s="1"/>
  <c r="I100" i="20" s="1"/>
  <c r="I104" i="20" s="1"/>
  <c r="I106" i="20" s="1"/>
  <c r="M64" i="20"/>
  <c r="M98" i="20" s="1"/>
  <c r="M100" i="20" s="1"/>
  <c r="M104" i="20" s="1"/>
  <c r="M106" i="20" s="1"/>
  <c r="J64" i="20"/>
  <c r="J98" i="20" s="1"/>
  <c r="J100" i="20" s="1"/>
  <c r="J104" i="20" s="1"/>
  <c r="J106" i="20" s="1"/>
  <c r="N64" i="20"/>
  <c r="N98" i="20" s="1"/>
  <c r="N100" i="20" s="1"/>
  <c r="N104" i="20" s="1"/>
  <c r="N106" i="20" s="1"/>
  <c r="L64" i="20"/>
  <c r="L98" i="20" s="1"/>
  <c r="L100" i="20" s="1"/>
  <c r="L104" i="20" s="1"/>
  <c r="L106" i="20" s="1"/>
  <c r="F45" i="21"/>
  <c r="H41" i="20"/>
  <c r="L41" i="20"/>
  <c r="I41" i="20"/>
  <c r="M41" i="20"/>
  <c r="F64" i="20"/>
  <c r="F98" i="20" s="1"/>
  <c r="F100" i="20" s="1"/>
  <c r="F104" i="20" s="1"/>
  <c r="F106" i="20" s="1"/>
  <c r="J41" i="20"/>
  <c r="N41" i="20"/>
  <c r="G81" i="15" l="1"/>
  <c r="G82" i="15"/>
  <c r="G84" i="15"/>
  <c r="G87" i="15"/>
  <c r="G90" i="15"/>
  <c r="G92" i="15"/>
  <c r="G95" i="15"/>
  <c r="G98" i="15"/>
  <c r="G100" i="15"/>
  <c r="G83" i="15"/>
  <c r="G86" i="15"/>
  <c r="G88" i="15"/>
  <c r="G91" i="15"/>
  <c r="G94" i="15"/>
  <c r="G96" i="15"/>
  <c r="G99" i="15"/>
  <c r="G97" i="15"/>
  <c r="G89" i="15"/>
  <c r="G85" i="15"/>
  <c r="G93" i="15"/>
  <c r="C81" i="15"/>
  <c r="C96" i="15"/>
  <c r="C88" i="15"/>
  <c r="C99" i="15"/>
  <c r="C91" i="15"/>
  <c r="C98" i="15"/>
  <c r="C90" i="15"/>
  <c r="C82" i="15"/>
  <c r="C97" i="15"/>
  <c r="C89" i="15"/>
  <c r="C92" i="15"/>
  <c r="C95" i="15"/>
  <c r="C94" i="15"/>
  <c r="C87" i="15"/>
  <c r="C85" i="15"/>
  <c r="C100" i="15"/>
  <c r="C84" i="15"/>
  <c r="C83" i="15"/>
  <c r="C86" i="15"/>
  <c r="C93" i="15"/>
  <c r="D81" i="15" a="1"/>
  <c r="E111" i="15"/>
  <c r="E114" i="15"/>
  <c r="E112" i="15"/>
  <c r="E117" i="15"/>
  <c r="E119" i="15"/>
  <c r="E113" i="15"/>
  <c r="E120" i="15"/>
  <c r="E115" i="15"/>
  <c r="E118" i="15"/>
  <c r="E116" i="15"/>
  <c r="S56" i="21"/>
  <c r="Q56" i="21"/>
  <c r="N56" i="21"/>
  <c r="I56" i="21"/>
  <c r="W56" i="21"/>
  <c r="O56" i="21"/>
  <c r="K56" i="21"/>
  <c r="V56" i="21"/>
  <c r="P56" i="21"/>
  <c r="M56" i="21"/>
  <c r="J56" i="21"/>
  <c r="G56" i="21"/>
  <c r="U56" i="21"/>
  <c r="X56" i="21"/>
  <c r="R56" i="21"/>
  <c r="L56" i="21"/>
  <c r="F56" i="21"/>
  <c r="E52" i="21"/>
  <c r="I81" i="15" s="1" a="1"/>
  <c r="H56" i="21"/>
  <c r="T56" i="21"/>
  <c r="E45" i="21"/>
  <c r="F81" i="15" s="1" a="1"/>
  <c r="C111" i="15"/>
  <c r="C112" i="15"/>
  <c r="C117" i="15"/>
  <c r="C113" i="15"/>
  <c r="C118" i="15"/>
  <c r="C120" i="15"/>
  <c r="C116" i="15"/>
  <c r="C114" i="15"/>
  <c r="C119" i="15"/>
  <c r="C115" i="15"/>
  <c r="E66" i="20"/>
  <c r="E64" i="20" s="1"/>
  <c r="H64" i="20"/>
  <c r="H98" i="20" s="1"/>
  <c r="H100" i="20" s="1"/>
  <c r="H104" i="20" s="1"/>
  <c r="H106" i="20" s="1"/>
  <c r="G64" i="20"/>
  <c r="G98" i="20" s="1"/>
  <c r="G100" i="20" s="1"/>
  <c r="G104" i="20" s="1"/>
  <c r="G106" i="20" s="1"/>
  <c r="K64" i="20"/>
  <c r="K98" i="20" s="1"/>
  <c r="K100" i="20" s="1"/>
  <c r="K104" i="20" s="1"/>
  <c r="K106" i="20" s="1"/>
  <c r="I81" i="15" l="1"/>
  <c r="I95" i="15"/>
  <c r="I87" i="15"/>
  <c r="I100" i="15"/>
  <c r="I92" i="15"/>
  <c r="I84" i="15"/>
  <c r="I94" i="15"/>
  <c r="I86" i="15"/>
  <c r="I97" i="15"/>
  <c r="I89" i="15"/>
  <c r="I91" i="15"/>
  <c r="I96" i="15"/>
  <c r="I98" i="15"/>
  <c r="I82" i="15"/>
  <c r="I85" i="15"/>
  <c r="I99" i="15"/>
  <c r="I83" i="15"/>
  <c r="I88" i="15"/>
  <c r="I90" i="15"/>
  <c r="I93" i="15"/>
  <c r="F81" i="15"/>
  <c r="F100" i="15"/>
  <c r="F92" i="15"/>
  <c r="F84" i="15"/>
  <c r="F95" i="15"/>
  <c r="F87" i="15"/>
  <c r="F98" i="15"/>
  <c r="F90" i="15"/>
  <c r="F82" i="15"/>
  <c r="F93" i="15"/>
  <c r="F85" i="15"/>
  <c r="F88" i="15"/>
  <c r="F91" i="15"/>
  <c r="F94" i="15"/>
  <c r="F97" i="15"/>
  <c r="F96" i="15"/>
  <c r="F99" i="15"/>
  <c r="F83" i="15"/>
  <c r="F86" i="15"/>
  <c r="F89" i="15"/>
  <c r="D81" i="15"/>
  <c r="D100" i="15"/>
  <c r="D92" i="15"/>
  <c r="D84" i="15"/>
  <c r="D95" i="15"/>
  <c r="D87" i="15"/>
  <c r="D98" i="15"/>
  <c r="D90" i="15"/>
  <c r="D82" i="15"/>
  <c r="D93" i="15"/>
  <c r="D85" i="15"/>
  <c r="D96" i="15"/>
  <c r="D99" i="15"/>
  <c r="D83" i="15"/>
  <c r="D86" i="15"/>
  <c r="D89" i="15"/>
  <c r="D88" i="15"/>
  <c r="D91" i="15"/>
  <c r="D94" i="15"/>
  <c r="D97" i="15"/>
  <c r="E50" i="21"/>
  <c r="E98" i="20"/>
  <c r="B111" i="15" a="1"/>
  <c r="E54" i="21" l="1"/>
  <c r="J81" i="15" s="1" a="1"/>
  <c r="H81" i="15" a="1"/>
  <c r="B111" i="15"/>
  <c r="B114" i="15"/>
  <c r="B116" i="15"/>
  <c r="B115" i="15"/>
  <c r="B117" i="15"/>
  <c r="B112" i="15"/>
  <c r="B118" i="15"/>
  <c r="B120" i="15"/>
  <c r="B113" i="15"/>
  <c r="B119" i="15"/>
  <c r="E100" i="20"/>
  <c r="G111" i="15" a="1"/>
  <c r="AF68" i="17"/>
  <c r="AB68" i="17"/>
  <c r="X68" i="17"/>
  <c r="T68" i="17"/>
  <c r="P68" i="17"/>
  <c r="L68" i="17"/>
  <c r="L59" i="17"/>
  <c r="H68" i="17"/>
  <c r="H59" i="17"/>
  <c r="AE68" i="17"/>
  <c r="AA68" i="17"/>
  <c r="W68" i="17"/>
  <c r="S68" i="17"/>
  <c r="O68" i="17"/>
  <c r="K59" i="17"/>
  <c r="K68" i="17"/>
  <c r="G68" i="17"/>
  <c r="AH68" i="17"/>
  <c r="AD68" i="17"/>
  <c r="Z68" i="17"/>
  <c r="V68" i="17"/>
  <c r="R68" i="17"/>
  <c r="N68" i="17"/>
  <c r="J59" i="17"/>
  <c r="J68" i="17"/>
  <c r="F59" i="17"/>
  <c r="AG68" i="17"/>
  <c r="AC68" i="17"/>
  <c r="Y68" i="17"/>
  <c r="U68" i="17"/>
  <c r="Q68" i="17"/>
  <c r="M68" i="17"/>
  <c r="M59" i="17"/>
  <c r="I68" i="17"/>
  <c r="I59" i="17"/>
  <c r="B69" i="15" a="1"/>
  <c r="E66" i="17"/>
  <c r="I69" i="15" s="1" a="1"/>
  <c r="E56" i="21" l="1"/>
  <c r="K81" i="15" s="1" a="1"/>
  <c r="K81" i="15" s="1"/>
  <c r="I69" i="15"/>
  <c r="I76" i="15"/>
  <c r="I75" i="15"/>
  <c r="I78" i="15"/>
  <c r="I70" i="15"/>
  <c r="I73" i="15"/>
  <c r="I72" i="15"/>
  <c r="I71" i="15"/>
  <c r="I74" i="15"/>
  <c r="I77" i="15"/>
  <c r="H81" i="15"/>
  <c r="H82" i="15"/>
  <c r="H84" i="15"/>
  <c r="H87" i="15"/>
  <c r="H91" i="15"/>
  <c r="H95" i="15"/>
  <c r="H100" i="15"/>
  <c r="H83" i="15"/>
  <c r="H86" i="15"/>
  <c r="H88" i="15"/>
  <c r="H92" i="15"/>
  <c r="H96" i="15"/>
  <c r="H99" i="15"/>
  <c r="H94" i="15"/>
  <c r="H97" i="15"/>
  <c r="H89" i="15"/>
  <c r="H90" i="15"/>
  <c r="H85" i="15"/>
  <c r="H98" i="15"/>
  <c r="H93" i="15"/>
  <c r="J81" i="15"/>
  <c r="J100" i="15"/>
  <c r="J92" i="15"/>
  <c r="J84" i="15"/>
  <c r="J95" i="15"/>
  <c r="J87" i="15"/>
  <c r="J98" i="15"/>
  <c r="J90" i="15"/>
  <c r="J82" i="15"/>
  <c r="J93" i="15"/>
  <c r="J85" i="15"/>
  <c r="J96" i="15"/>
  <c r="J99" i="15"/>
  <c r="J83" i="15"/>
  <c r="J86" i="15"/>
  <c r="J89" i="15"/>
  <c r="J88" i="15"/>
  <c r="J91" i="15"/>
  <c r="J94" i="15"/>
  <c r="J97" i="15"/>
  <c r="B69" i="15"/>
  <c r="B71" i="15"/>
  <c r="B77" i="15"/>
  <c r="B74" i="15"/>
  <c r="B70" i="15"/>
  <c r="B76" i="15"/>
  <c r="B78" i="15"/>
  <c r="B73" i="15"/>
  <c r="B72" i="15"/>
  <c r="B75" i="15"/>
  <c r="E64" i="17"/>
  <c r="H69" i="15" s="1" a="1"/>
  <c r="H70" i="17"/>
  <c r="G111" i="15"/>
  <c r="G114" i="15"/>
  <c r="G116" i="15"/>
  <c r="G120" i="15"/>
  <c r="G117" i="15"/>
  <c r="G112" i="15"/>
  <c r="G118" i="15"/>
  <c r="G115" i="15"/>
  <c r="G113" i="15"/>
  <c r="G119" i="15"/>
  <c r="E104" i="20"/>
  <c r="H111" i="15" a="1"/>
  <c r="J70" i="17"/>
  <c r="R70" i="17"/>
  <c r="Z70" i="17"/>
  <c r="AH70" i="17"/>
  <c r="I70" i="17"/>
  <c r="AC70" i="17"/>
  <c r="P70" i="17"/>
  <c r="X70" i="17"/>
  <c r="AF70" i="17"/>
  <c r="L70" i="17"/>
  <c r="T70" i="17"/>
  <c r="AB70" i="17"/>
  <c r="U70" i="17"/>
  <c r="AG70" i="17"/>
  <c r="K70" i="17"/>
  <c r="AE70" i="17"/>
  <c r="Q70" i="17"/>
  <c r="S70" i="17"/>
  <c r="AA70" i="17"/>
  <c r="M70" i="17"/>
  <c r="Y70" i="17"/>
  <c r="N70" i="17"/>
  <c r="V70" i="17"/>
  <c r="AD70" i="17"/>
  <c r="O70" i="17"/>
  <c r="W70" i="17"/>
  <c r="F68" i="17"/>
  <c r="F70" i="17" s="1"/>
  <c r="G59" i="17"/>
  <c r="G70" i="17" s="1"/>
  <c r="E19" i="18"/>
  <c r="E17" i="18"/>
  <c r="E28" i="18"/>
  <c r="E57" i="17"/>
  <c r="E69" i="15" s="1" a="1"/>
  <c r="D88" i="13"/>
  <c r="D100" i="13"/>
  <c r="I7" i="15" s="1" a="1"/>
  <c r="M88" i="13"/>
  <c r="M93" i="13" s="1"/>
  <c r="M104" i="13" s="1"/>
  <c r="N88" i="13"/>
  <c r="N93" i="13" s="1"/>
  <c r="N104" i="13" s="1"/>
  <c r="O88" i="13"/>
  <c r="O93" i="13" s="1"/>
  <c r="O104" i="13" s="1"/>
  <c r="P88" i="13"/>
  <c r="P93" i="13" s="1"/>
  <c r="P104" i="13" s="1"/>
  <c r="Q88" i="13"/>
  <c r="Q93" i="13" s="1"/>
  <c r="Q104" i="13" s="1"/>
  <c r="R88" i="13"/>
  <c r="R93" i="13" s="1"/>
  <c r="R104" i="13" s="1"/>
  <c r="S88" i="13"/>
  <c r="S93" i="13" s="1"/>
  <c r="S104" i="13" s="1"/>
  <c r="T88" i="13"/>
  <c r="T93" i="13" s="1"/>
  <c r="T104" i="13" s="1"/>
  <c r="U88" i="13"/>
  <c r="U93" i="13" s="1"/>
  <c r="U104" i="13" s="1"/>
  <c r="V88" i="13"/>
  <c r="V93" i="13" s="1"/>
  <c r="V104" i="13" s="1"/>
  <c r="W88" i="13"/>
  <c r="W93" i="13" s="1"/>
  <c r="W104" i="13" s="1"/>
  <c r="X88" i="13"/>
  <c r="X93" i="13" s="1"/>
  <c r="X104" i="13" s="1"/>
  <c r="Y88" i="13"/>
  <c r="Y93" i="13" s="1"/>
  <c r="Y104" i="13" s="1"/>
  <c r="Z88" i="13"/>
  <c r="Z93" i="13" s="1"/>
  <c r="Z104" i="13" s="1"/>
  <c r="AA88" i="13"/>
  <c r="AA93" i="13" s="1"/>
  <c r="AA104" i="13" s="1"/>
  <c r="AB88" i="13"/>
  <c r="AB93" i="13" s="1"/>
  <c r="AB104" i="13" s="1"/>
  <c r="AC88" i="13"/>
  <c r="AC93" i="13" s="1"/>
  <c r="AC104" i="13" s="1"/>
  <c r="AD88" i="13"/>
  <c r="AD93" i="13" s="1"/>
  <c r="AD104" i="13" s="1"/>
  <c r="AE88" i="13"/>
  <c r="AE93" i="13" s="1"/>
  <c r="AE104" i="13" s="1"/>
  <c r="AF88" i="13"/>
  <c r="AF93" i="13" s="1"/>
  <c r="AF104" i="13" s="1"/>
  <c r="AG88" i="13"/>
  <c r="AG93" i="13" s="1"/>
  <c r="AG104" i="13" s="1"/>
  <c r="H88" i="13"/>
  <c r="H93" i="13" s="1"/>
  <c r="H104" i="13" s="1"/>
  <c r="I88" i="13"/>
  <c r="I93" i="13" s="1"/>
  <c r="I104" i="13" s="1"/>
  <c r="J88" i="13"/>
  <c r="J93" i="13" s="1"/>
  <c r="J104" i="13" s="1"/>
  <c r="K88" i="13"/>
  <c r="K93" i="13" s="1"/>
  <c r="K104" i="13" s="1"/>
  <c r="L88" i="13"/>
  <c r="L93" i="13" s="1"/>
  <c r="L104" i="13" s="1"/>
  <c r="G88" i="13"/>
  <c r="G93" i="13" s="1"/>
  <c r="G104" i="13" s="1"/>
  <c r="F88" i="13"/>
  <c r="F93" i="13" s="1"/>
  <c r="F104" i="13" s="1"/>
  <c r="K85" i="15" l="1"/>
  <c r="K95" i="15"/>
  <c r="K83" i="15"/>
  <c r="K99" i="15"/>
  <c r="K98" i="15"/>
  <c r="K100" i="15"/>
  <c r="K84" i="15"/>
  <c r="K89" i="15"/>
  <c r="K82" i="15"/>
  <c r="K88" i="15"/>
  <c r="K87" i="15"/>
  <c r="K94" i="15"/>
  <c r="K93" i="15"/>
  <c r="K86" i="15"/>
  <c r="K96" i="15"/>
  <c r="K97" i="15"/>
  <c r="K92" i="15"/>
  <c r="K90" i="15"/>
  <c r="K91" i="15"/>
  <c r="I7" i="15"/>
  <c r="I11" i="15"/>
  <c r="I43" i="15"/>
  <c r="I20" i="15"/>
  <c r="I52" i="15"/>
  <c r="I29" i="15"/>
  <c r="I65" i="15"/>
  <c r="I10" i="15"/>
  <c r="I34" i="15"/>
  <c r="I31" i="15"/>
  <c r="I63" i="15"/>
  <c r="I40" i="15"/>
  <c r="I17" i="15"/>
  <c r="I53" i="15"/>
  <c r="I54" i="15"/>
  <c r="I13" i="15"/>
  <c r="I23" i="15"/>
  <c r="I55" i="15"/>
  <c r="I32" i="15"/>
  <c r="I64" i="15"/>
  <c r="I41" i="15"/>
  <c r="I30" i="15"/>
  <c r="I50" i="15"/>
  <c r="I35" i="15"/>
  <c r="I8" i="15"/>
  <c r="I44" i="15"/>
  <c r="I21" i="15"/>
  <c r="I57" i="15"/>
  <c r="I66" i="15"/>
  <c r="I49" i="15"/>
  <c r="I18" i="15"/>
  <c r="I27" i="15"/>
  <c r="I59" i="15"/>
  <c r="I36" i="15"/>
  <c r="I9" i="15"/>
  <c r="I45" i="15"/>
  <c r="I42" i="15"/>
  <c r="I62" i="15"/>
  <c r="I15" i="15"/>
  <c r="I47" i="15"/>
  <c r="I24" i="15"/>
  <c r="I56" i="15"/>
  <c r="I33" i="15"/>
  <c r="I14" i="15"/>
  <c r="I26" i="15"/>
  <c r="I46" i="15"/>
  <c r="I39" i="15"/>
  <c r="I16" i="15"/>
  <c r="I48" i="15"/>
  <c r="I25" i="15"/>
  <c r="I61" i="15"/>
  <c r="I12" i="15"/>
  <c r="I19" i="15"/>
  <c r="I51" i="15"/>
  <c r="I28" i="15"/>
  <c r="I60" i="15"/>
  <c r="I37" i="15"/>
  <c r="I22" i="15"/>
  <c r="I38" i="15"/>
  <c r="I58" i="15"/>
  <c r="E69" i="15"/>
  <c r="E76" i="15"/>
  <c r="E78" i="15"/>
  <c r="E70" i="15"/>
  <c r="E75" i="15"/>
  <c r="E73" i="15"/>
  <c r="E71" i="15"/>
  <c r="E74" i="15"/>
  <c r="E72" i="15"/>
  <c r="E77" i="15"/>
  <c r="H69" i="15"/>
  <c r="H72" i="15"/>
  <c r="H71" i="15"/>
  <c r="H74" i="15"/>
  <c r="H77" i="15"/>
  <c r="H76" i="15"/>
  <c r="H75" i="15"/>
  <c r="H78" i="15"/>
  <c r="H70" i="15"/>
  <c r="H73" i="15"/>
  <c r="E30" i="18"/>
  <c r="F103" i="15" s="1" a="1"/>
  <c r="E103" i="15" a="1"/>
  <c r="H111" i="15"/>
  <c r="H117" i="15"/>
  <c r="H112" i="15"/>
  <c r="H113" i="15"/>
  <c r="H119" i="15"/>
  <c r="H114" i="15"/>
  <c r="H116" i="15"/>
  <c r="H118" i="15"/>
  <c r="H120" i="15"/>
  <c r="H115" i="15"/>
  <c r="E106" i="20"/>
  <c r="K111" i="15" s="1" a="1"/>
  <c r="J111" i="15" a="1"/>
  <c r="E68" i="17"/>
  <c r="J69" i="15" s="1" a="1"/>
  <c r="C65" i="9"/>
  <c r="K101" i="15" l="1"/>
  <c r="J69" i="15"/>
  <c r="J72" i="15"/>
  <c r="J71" i="15"/>
  <c r="J74" i="15"/>
  <c r="J77" i="15"/>
  <c r="J76" i="15"/>
  <c r="J75" i="15"/>
  <c r="J78" i="15"/>
  <c r="J70" i="15"/>
  <c r="J73" i="15"/>
  <c r="E37" i="18"/>
  <c r="K103" i="15" s="1" a="1"/>
  <c r="K103" i="15" s="1"/>
  <c r="E103" i="15"/>
  <c r="E106" i="15"/>
  <c r="E108" i="15"/>
  <c r="E107" i="15"/>
  <c r="E105" i="15"/>
  <c r="E104" i="15"/>
  <c r="F103" i="15"/>
  <c r="F105" i="15"/>
  <c r="F104" i="15"/>
  <c r="F106" i="15"/>
  <c r="F108" i="15"/>
  <c r="F107" i="15"/>
  <c r="J111" i="15"/>
  <c r="J113" i="15"/>
  <c r="J119" i="15"/>
  <c r="J118" i="15"/>
  <c r="J120" i="15"/>
  <c r="J115" i="15"/>
  <c r="J117" i="15"/>
  <c r="J112" i="15"/>
  <c r="J114" i="15"/>
  <c r="J116" i="15"/>
  <c r="K111" i="15"/>
  <c r="K118" i="15"/>
  <c r="K112" i="15"/>
  <c r="K115" i="15"/>
  <c r="K119" i="15"/>
  <c r="K113" i="15"/>
  <c r="K114" i="15"/>
  <c r="K116" i="15"/>
  <c r="K120" i="15"/>
  <c r="K117" i="15"/>
  <c r="E88" i="13"/>
  <c r="E59" i="17"/>
  <c r="F69" i="15" s="1" a="1"/>
  <c r="D102" i="13"/>
  <c r="J7" i="15" s="1" a="1"/>
  <c r="D93" i="13"/>
  <c r="J10" i="15" l="1"/>
  <c r="J49" i="15"/>
  <c r="J17" i="15"/>
  <c r="J44" i="15"/>
  <c r="J12" i="15"/>
  <c r="J39" i="15"/>
  <c r="J7" i="15"/>
  <c r="J38" i="15"/>
  <c r="J61" i="15"/>
  <c r="J29" i="15"/>
  <c r="J56" i="15"/>
  <c r="J24" i="15"/>
  <c r="J51" i="15"/>
  <c r="J19" i="15"/>
  <c r="J50" i="15"/>
  <c r="J18" i="15"/>
  <c r="J41" i="15"/>
  <c r="J9" i="15"/>
  <c r="J36" i="15"/>
  <c r="J63" i="15"/>
  <c r="J31" i="15"/>
  <c r="J62" i="15"/>
  <c r="J30" i="15"/>
  <c r="J53" i="15"/>
  <c r="J21" i="15"/>
  <c r="J48" i="15"/>
  <c r="J16" i="15"/>
  <c r="J43" i="15"/>
  <c r="J11" i="15"/>
  <c r="J42" i="15"/>
  <c r="J65" i="15"/>
  <c r="J33" i="15"/>
  <c r="J60" i="15"/>
  <c r="J28" i="15"/>
  <c r="J55" i="15"/>
  <c r="J23" i="15"/>
  <c r="J54" i="15"/>
  <c r="J22" i="15"/>
  <c r="J45" i="15"/>
  <c r="J13" i="15"/>
  <c r="J40" i="15"/>
  <c r="J8" i="15"/>
  <c r="J35" i="15"/>
  <c r="J66" i="15"/>
  <c r="J34" i="15"/>
  <c r="J57" i="15"/>
  <c r="J25" i="15"/>
  <c r="J52" i="15"/>
  <c r="J20" i="15"/>
  <c r="J47" i="15"/>
  <c r="J15" i="15"/>
  <c r="J46" i="15"/>
  <c r="J14" i="15"/>
  <c r="J37" i="15"/>
  <c r="J64" i="15"/>
  <c r="J32" i="15"/>
  <c r="J59" i="15"/>
  <c r="J27" i="15"/>
  <c r="J58" i="15"/>
  <c r="J26" i="15"/>
  <c r="F69" i="15"/>
  <c r="F71" i="15"/>
  <c r="F77" i="15"/>
  <c r="F74" i="15"/>
  <c r="F70" i="15"/>
  <c r="F76" i="15"/>
  <c r="F78" i="15"/>
  <c r="F73" i="15"/>
  <c r="F72" i="15"/>
  <c r="F75" i="15"/>
  <c r="E93" i="13"/>
  <c r="D7" i="15" a="1"/>
  <c r="K107" i="15"/>
  <c r="K104" i="15"/>
  <c r="K106" i="15"/>
  <c r="K105" i="15"/>
  <c r="K108" i="15"/>
  <c r="E70" i="17"/>
  <c r="K69" i="15" s="1" a="1"/>
  <c r="F109" i="15"/>
  <c r="D104" i="13"/>
  <c r="K70" i="15" l="1"/>
  <c r="K73" i="15"/>
  <c r="K71" i="15"/>
  <c r="K69" i="15"/>
  <c r="K72" i="15"/>
  <c r="K76" i="15"/>
  <c r="K77" i="15"/>
  <c r="K74" i="15"/>
  <c r="K75" i="15"/>
  <c r="K78" i="15"/>
  <c r="D54" i="15"/>
  <c r="D49" i="15"/>
  <c r="D44" i="15"/>
  <c r="D39" i="15"/>
  <c r="D34" i="15"/>
  <c r="D29" i="15"/>
  <c r="D24" i="15"/>
  <c r="D19" i="15"/>
  <c r="D14" i="15"/>
  <c r="D9" i="15"/>
  <c r="D53" i="15"/>
  <c r="D10" i="15"/>
  <c r="D11" i="15"/>
  <c r="D59" i="15"/>
  <c r="D20" i="15"/>
  <c r="D38" i="15"/>
  <c r="D33" i="15"/>
  <c r="D28" i="15"/>
  <c r="D23" i="15"/>
  <c r="D18" i="15"/>
  <c r="D13" i="15"/>
  <c r="D8" i="15"/>
  <c r="D62" i="15"/>
  <c r="D57" i="15"/>
  <c r="D52" i="15"/>
  <c r="D48" i="15"/>
  <c r="D64" i="15"/>
  <c r="D42" i="15"/>
  <c r="D27" i="15"/>
  <c r="D47" i="15"/>
  <c r="D22" i="15"/>
  <c r="D17" i="15"/>
  <c r="D12" i="15"/>
  <c r="D66" i="15"/>
  <c r="D61" i="15"/>
  <c r="D56" i="15"/>
  <c r="D51" i="15"/>
  <c r="D46" i="15"/>
  <c r="D41" i="15"/>
  <c r="D36" i="15"/>
  <c r="D63" i="15"/>
  <c r="D16" i="15"/>
  <c r="D37" i="15"/>
  <c r="D26" i="15"/>
  <c r="D15" i="15"/>
  <c r="D7" i="15"/>
  <c r="D65" i="15"/>
  <c r="D60" i="15"/>
  <c r="D55" i="15"/>
  <c r="D50" i="15"/>
  <c r="D45" i="15"/>
  <c r="D40" i="15"/>
  <c r="D35" i="15"/>
  <c r="D30" i="15"/>
  <c r="D25" i="15"/>
  <c r="D58" i="15"/>
  <c r="D31" i="15"/>
  <c r="D43" i="15"/>
  <c r="D32" i="15"/>
  <c r="D21" i="15"/>
  <c r="E104" i="13"/>
  <c r="K7" i="15" s="1" a="1"/>
  <c r="F7" i="15" a="1"/>
  <c r="K109" i="15"/>
  <c r="T66" i="12"/>
  <c r="F30" i="15" l="1"/>
  <c r="F25" i="15"/>
  <c r="F20" i="15"/>
  <c r="F15" i="15"/>
  <c r="F10" i="15"/>
  <c r="F64" i="15"/>
  <c r="F59" i="15"/>
  <c r="F54" i="15"/>
  <c r="F49" i="15"/>
  <c r="F44" i="15"/>
  <c r="F39" i="15"/>
  <c r="F24" i="15"/>
  <c r="F40" i="15"/>
  <c r="F8" i="15"/>
  <c r="F51" i="15"/>
  <c r="F62" i="15"/>
  <c r="F47" i="15"/>
  <c r="F37" i="15"/>
  <c r="F22" i="15"/>
  <c r="F12" i="15"/>
  <c r="F18" i="15"/>
  <c r="F41" i="15"/>
  <c r="F26" i="15"/>
  <c r="F11" i="15"/>
  <c r="F55" i="15"/>
  <c r="F56" i="15"/>
  <c r="F7" i="15"/>
  <c r="F14" i="15"/>
  <c r="F9" i="15"/>
  <c r="F63" i="15"/>
  <c r="F58" i="15"/>
  <c r="F53" i="15"/>
  <c r="F48" i="15"/>
  <c r="F43" i="15"/>
  <c r="F38" i="15"/>
  <c r="F33" i="15"/>
  <c r="F28" i="15"/>
  <c r="F23" i="15"/>
  <c r="F19" i="15"/>
  <c r="F35" i="15"/>
  <c r="F66" i="15"/>
  <c r="F57" i="15"/>
  <c r="F42" i="15"/>
  <c r="F32" i="15"/>
  <c r="F17" i="15"/>
  <c r="F34" i="15"/>
  <c r="F61" i="15"/>
  <c r="F36" i="15"/>
  <c r="F21" i="15"/>
  <c r="F65" i="15"/>
  <c r="F29" i="15"/>
  <c r="F52" i="15"/>
  <c r="F27" i="15"/>
  <c r="F50" i="15"/>
  <c r="F46" i="15"/>
  <c r="F31" i="15"/>
  <c r="F16" i="15"/>
  <c r="F60" i="15"/>
  <c r="F13" i="15"/>
  <c r="F45" i="15"/>
  <c r="K57" i="15"/>
  <c r="K28" i="15"/>
  <c r="K45" i="15"/>
  <c r="K19" i="15"/>
  <c r="K17" i="15"/>
  <c r="K8" i="15"/>
  <c r="K63" i="15"/>
  <c r="K46" i="15"/>
  <c r="K52" i="15"/>
  <c r="K34" i="15"/>
  <c r="K43" i="15"/>
  <c r="K48" i="15"/>
  <c r="K58" i="15"/>
  <c r="K53" i="15"/>
  <c r="K21" i="15"/>
  <c r="K11" i="15"/>
  <c r="K30" i="15"/>
  <c r="K49" i="15"/>
  <c r="K15" i="15"/>
  <c r="K59" i="15"/>
  <c r="K32" i="15"/>
  <c r="K7" i="15"/>
  <c r="K25" i="15"/>
  <c r="K12" i="15"/>
  <c r="K13" i="15"/>
  <c r="K54" i="15"/>
  <c r="K56" i="15"/>
  <c r="K42" i="15"/>
  <c r="K47" i="15"/>
  <c r="K14" i="15"/>
  <c r="K36" i="15"/>
  <c r="K61" i="15"/>
  <c r="K27" i="15"/>
  <c r="K26" i="15"/>
  <c r="K55" i="15"/>
  <c r="K23" i="15"/>
  <c r="K29" i="15"/>
  <c r="K33" i="15"/>
  <c r="K44" i="15"/>
  <c r="K35" i="15"/>
  <c r="K24" i="15"/>
  <c r="K9" i="15"/>
  <c r="K38" i="15"/>
  <c r="K16" i="15"/>
  <c r="K62" i="15"/>
  <c r="K60" i="15"/>
  <c r="K50" i="15"/>
  <c r="K51" i="15"/>
  <c r="K22" i="15"/>
  <c r="K40" i="15"/>
  <c r="K10" i="15"/>
  <c r="K31" i="15"/>
  <c r="K41" i="15"/>
  <c r="K20" i="15"/>
  <c r="K39" i="15"/>
  <c r="K65" i="15"/>
  <c r="K18" i="15"/>
  <c r="K37" i="15"/>
  <c r="K66" i="15"/>
  <c r="K64" i="15"/>
  <c r="K79" i="15"/>
  <c r="K121" i="15"/>
  <c r="S85" i="12"/>
  <c r="R85" i="12"/>
  <c r="M85" i="12"/>
  <c r="K85" i="12"/>
  <c r="J85" i="12"/>
  <c r="I85" i="12"/>
  <c r="C85" i="12"/>
  <c r="S84" i="12"/>
  <c r="R84" i="12"/>
  <c r="M84" i="12"/>
  <c r="K84" i="12"/>
  <c r="J84" i="12"/>
  <c r="I84" i="12"/>
  <c r="C84" i="12"/>
  <c r="S83" i="12"/>
  <c r="R83" i="12"/>
  <c r="M83" i="12"/>
  <c r="U83" i="12" s="1"/>
  <c r="K83" i="12"/>
  <c r="J83" i="12"/>
  <c r="I83" i="12"/>
  <c r="C83" i="12"/>
  <c r="S82" i="12"/>
  <c r="R82" i="12"/>
  <c r="M82" i="12"/>
  <c r="K82" i="12"/>
  <c r="J82" i="12"/>
  <c r="I82" i="12"/>
  <c r="C82" i="12"/>
  <c r="R81" i="12"/>
  <c r="S81" i="12" s="1"/>
  <c r="M81" i="12"/>
  <c r="J81" i="12"/>
  <c r="K81" i="12" s="1"/>
  <c r="I81" i="12"/>
  <c r="C81" i="12"/>
  <c r="R80" i="12"/>
  <c r="M80" i="12"/>
  <c r="J80" i="12"/>
  <c r="I80" i="12"/>
  <c r="C80" i="12"/>
  <c r="T74" i="12"/>
  <c r="S74" i="12"/>
  <c r="R74" i="12"/>
  <c r="M74" i="12"/>
  <c r="K74" i="12"/>
  <c r="J74" i="12"/>
  <c r="I74" i="12"/>
  <c r="C74" i="12"/>
  <c r="T73" i="12"/>
  <c r="S73" i="12"/>
  <c r="R73" i="12"/>
  <c r="M73" i="12"/>
  <c r="K73" i="12"/>
  <c r="J73" i="12"/>
  <c r="I73" i="12"/>
  <c r="C73" i="12"/>
  <c r="T72" i="12"/>
  <c r="S72" i="12"/>
  <c r="R72" i="12"/>
  <c r="M72" i="12"/>
  <c r="K72" i="12"/>
  <c r="J72" i="12"/>
  <c r="I72" i="12"/>
  <c r="C72" i="12"/>
  <c r="T71" i="12"/>
  <c r="S71" i="12"/>
  <c r="R71" i="12"/>
  <c r="M71" i="12"/>
  <c r="K71" i="12"/>
  <c r="J71" i="12"/>
  <c r="I71" i="12"/>
  <c r="C71" i="12"/>
  <c r="T70" i="12"/>
  <c r="S70" i="12"/>
  <c r="R70" i="12"/>
  <c r="M70" i="12"/>
  <c r="K70" i="12"/>
  <c r="J70" i="12"/>
  <c r="I70" i="12"/>
  <c r="C70" i="12"/>
  <c r="T69" i="12"/>
  <c r="S69" i="12"/>
  <c r="R69" i="12"/>
  <c r="M69" i="12"/>
  <c r="K69" i="12"/>
  <c r="J69" i="12"/>
  <c r="I69" i="12"/>
  <c r="C69" i="12"/>
  <c r="T68" i="12"/>
  <c r="S68" i="12"/>
  <c r="R68" i="12"/>
  <c r="M68" i="12"/>
  <c r="K68" i="12"/>
  <c r="J68" i="12"/>
  <c r="I68" i="12"/>
  <c r="C68" i="12"/>
  <c r="T67" i="12"/>
  <c r="S67" i="12"/>
  <c r="R67" i="12"/>
  <c r="M67" i="12"/>
  <c r="K67" i="12"/>
  <c r="J67" i="12"/>
  <c r="I67" i="12"/>
  <c r="C67" i="12"/>
  <c r="R66" i="12"/>
  <c r="S66" i="12" s="1"/>
  <c r="M66" i="12"/>
  <c r="J66" i="12"/>
  <c r="K66" i="12" s="1"/>
  <c r="I66" i="12"/>
  <c r="C66" i="12"/>
  <c r="K67" i="15" l="1"/>
  <c r="K123" i="15" s="1"/>
  <c r="U85" i="12"/>
  <c r="N84" i="12"/>
  <c r="N66" i="12"/>
  <c r="N69" i="12"/>
  <c r="N71" i="12"/>
  <c r="N73" i="12"/>
  <c r="U67" i="12"/>
  <c r="U68" i="12"/>
  <c r="U69" i="12"/>
  <c r="U70" i="12"/>
  <c r="U71" i="12"/>
  <c r="U72" i="12"/>
  <c r="U73" i="12"/>
  <c r="U74" i="12"/>
  <c r="K80" i="12"/>
  <c r="N80" i="12" s="1"/>
  <c r="S80" i="12"/>
  <c r="U80" i="12" s="1"/>
  <c r="N82" i="12"/>
  <c r="J67" i="15"/>
  <c r="F67" i="15"/>
  <c r="U81" i="12"/>
  <c r="U66" i="12"/>
  <c r="N70" i="12"/>
  <c r="N74" i="12"/>
  <c r="N81" i="12"/>
  <c r="N83" i="12"/>
  <c r="V83" i="12" s="1"/>
  <c r="N85" i="12"/>
  <c r="V85" i="12" s="1"/>
  <c r="U82" i="12"/>
  <c r="V82" i="12" s="1"/>
  <c r="U84" i="12"/>
  <c r="N68" i="12"/>
  <c r="N72" i="12"/>
  <c r="N67" i="12"/>
  <c r="V67" i="12" s="1"/>
  <c r="S84" i="9"/>
  <c r="S83" i="9"/>
  <c r="S82" i="9"/>
  <c r="S81" i="9"/>
  <c r="K81" i="9"/>
  <c r="R79" i="9"/>
  <c r="R80" i="9"/>
  <c r="S80" i="9" s="1"/>
  <c r="R81" i="9"/>
  <c r="R82" i="9"/>
  <c r="R83" i="9"/>
  <c r="R84" i="9"/>
  <c r="J79" i="9"/>
  <c r="T66" i="9"/>
  <c r="T67" i="9"/>
  <c r="T68" i="9"/>
  <c r="T69" i="9"/>
  <c r="T70" i="9"/>
  <c r="T71" i="9"/>
  <c r="T72" i="9"/>
  <c r="T73" i="9"/>
  <c r="T65" i="9"/>
  <c r="R66" i="9"/>
  <c r="R67" i="9"/>
  <c r="R68" i="9"/>
  <c r="R69" i="9"/>
  <c r="R70" i="9"/>
  <c r="R71" i="9"/>
  <c r="R72" i="9"/>
  <c r="R73" i="9"/>
  <c r="R65" i="9"/>
  <c r="J66" i="9"/>
  <c r="J67" i="9"/>
  <c r="J68" i="9"/>
  <c r="J69" i="9"/>
  <c r="J70" i="9"/>
  <c r="J71" i="9"/>
  <c r="J72" i="9"/>
  <c r="J73" i="9"/>
  <c r="J65" i="9"/>
  <c r="J80" i="9"/>
  <c r="K80" i="9" s="1"/>
  <c r="J81" i="9"/>
  <c r="J82" i="9"/>
  <c r="J83" i="9"/>
  <c r="J84" i="9"/>
  <c r="M84" i="9"/>
  <c r="M83" i="9"/>
  <c r="U83" i="9" s="1"/>
  <c r="M82" i="9"/>
  <c r="M81" i="9"/>
  <c r="M80" i="9"/>
  <c r="M79" i="9"/>
  <c r="M73" i="9"/>
  <c r="K83" i="9"/>
  <c r="K84" i="9"/>
  <c r="K82" i="9"/>
  <c r="I84" i="9"/>
  <c r="I83" i="9"/>
  <c r="I82" i="9"/>
  <c r="I81" i="9"/>
  <c r="I80" i="9"/>
  <c r="I79" i="9"/>
  <c r="K79" i="9" s="1"/>
  <c r="U84" i="9" l="1"/>
  <c r="V72" i="12"/>
  <c r="V84" i="12"/>
  <c r="V74" i="12"/>
  <c r="V73" i="12"/>
  <c r="V69" i="12"/>
  <c r="V68" i="12"/>
  <c r="V70" i="12"/>
  <c r="V71" i="12"/>
  <c r="V80" i="12"/>
  <c r="U75" i="12"/>
  <c r="N86" i="12"/>
  <c r="U80" i="9"/>
  <c r="N83" i="9"/>
  <c r="V83" i="9" s="1"/>
  <c r="U81" i="9"/>
  <c r="N82" i="9"/>
  <c r="S79" i="9"/>
  <c r="U79" i="9" s="1"/>
  <c r="U82" i="9"/>
  <c r="N75" i="12"/>
  <c r="V75" i="12" s="1"/>
  <c r="V66" i="12"/>
  <c r="V81" i="12"/>
  <c r="U86" i="12"/>
  <c r="N81" i="9"/>
  <c r="N80" i="9"/>
  <c r="N84" i="9"/>
  <c r="V84" i="9" s="1"/>
  <c r="N79" i="9"/>
  <c r="C80" i="9"/>
  <c r="C81" i="9"/>
  <c r="C82" i="9"/>
  <c r="C83" i="9"/>
  <c r="C84" i="9"/>
  <c r="C79" i="9"/>
  <c r="S73" i="9"/>
  <c r="K73" i="9"/>
  <c r="I73" i="9"/>
  <c r="C73" i="9"/>
  <c r="S72" i="9"/>
  <c r="M72" i="9"/>
  <c r="K72" i="9"/>
  <c r="I72" i="9"/>
  <c r="C72" i="9"/>
  <c r="S71" i="9"/>
  <c r="M71" i="9"/>
  <c r="K71" i="9"/>
  <c r="I71" i="9"/>
  <c r="C71" i="9"/>
  <c r="S70" i="9"/>
  <c r="M70" i="9"/>
  <c r="K70" i="9"/>
  <c r="I70" i="9"/>
  <c r="C70" i="9"/>
  <c r="S69" i="9"/>
  <c r="M69" i="9"/>
  <c r="K69" i="9"/>
  <c r="I69" i="9"/>
  <c r="C69" i="9"/>
  <c r="S68" i="9"/>
  <c r="M68" i="9"/>
  <c r="K68" i="9"/>
  <c r="I68" i="9"/>
  <c r="C68" i="9"/>
  <c r="S67" i="9"/>
  <c r="M67" i="9"/>
  <c r="K67" i="9"/>
  <c r="I67" i="9"/>
  <c r="C67" i="9"/>
  <c r="M66" i="9"/>
  <c r="I66" i="9"/>
  <c r="S66" i="9" s="1"/>
  <c r="C66" i="9"/>
  <c r="M65" i="9"/>
  <c r="V80" i="9" l="1"/>
  <c r="V86" i="12"/>
  <c r="V82" i="9"/>
  <c r="N68" i="9"/>
  <c r="U68" i="9"/>
  <c r="N71" i="9"/>
  <c r="U71" i="9"/>
  <c r="U85" i="9"/>
  <c r="V81" i="9"/>
  <c r="K66" i="9"/>
  <c r="N66" i="9" s="1"/>
  <c r="V79" i="9"/>
  <c r="N85" i="9"/>
  <c r="U66" i="9"/>
  <c r="U67" i="9"/>
  <c r="U73" i="9"/>
  <c r="N67" i="9"/>
  <c r="U69" i="9"/>
  <c r="U70" i="9"/>
  <c r="U72" i="9"/>
  <c r="N72" i="9"/>
  <c r="N70" i="9"/>
  <c r="N69" i="9"/>
  <c r="N73" i="9"/>
  <c r="H66" i="8"/>
  <c r="R67" i="8"/>
  <c r="R68" i="8"/>
  <c r="R69" i="8"/>
  <c r="R70" i="8"/>
  <c r="R71" i="8"/>
  <c r="R72" i="8"/>
  <c r="R73" i="8"/>
  <c r="R74" i="8"/>
  <c r="R66" i="8"/>
  <c r="Q74" i="8"/>
  <c r="Q73" i="8"/>
  <c r="Q72" i="8"/>
  <c r="Q71" i="8"/>
  <c r="Q70" i="8"/>
  <c r="Q69" i="8"/>
  <c r="Q68" i="8"/>
  <c r="Q67" i="8"/>
  <c r="P70" i="8"/>
  <c r="P71" i="8"/>
  <c r="P72" i="8"/>
  <c r="P73" i="8"/>
  <c r="P74" i="8"/>
  <c r="L74" i="8"/>
  <c r="L73" i="8"/>
  <c r="L72" i="8"/>
  <c r="L71" i="8"/>
  <c r="L70" i="8"/>
  <c r="J74" i="8"/>
  <c r="J73" i="8"/>
  <c r="J72" i="8"/>
  <c r="J71" i="8"/>
  <c r="J70" i="8"/>
  <c r="J69" i="8"/>
  <c r="J67" i="8"/>
  <c r="H74" i="8"/>
  <c r="H73" i="8"/>
  <c r="H72" i="8"/>
  <c r="H71" i="8"/>
  <c r="H70" i="8"/>
  <c r="H69" i="8"/>
  <c r="I70" i="8"/>
  <c r="I71" i="8"/>
  <c r="I72" i="8"/>
  <c r="I73" i="8"/>
  <c r="I74" i="8"/>
  <c r="I67" i="8"/>
  <c r="I68" i="8"/>
  <c r="I69" i="8"/>
  <c r="C70" i="8"/>
  <c r="C71" i="8"/>
  <c r="C72" i="8"/>
  <c r="C73" i="8"/>
  <c r="C74" i="8"/>
  <c r="M71" i="8" l="1"/>
  <c r="M73" i="8"/>
  <c r="S71" i="8"/>
  <c r="V71" i="9"/>
  <c r="V68" i="9"/>
  <c r="S73" i="8"/>
  <c r="M70" i="8"/>
  <c r="M72" i="8"/>
  <c r="M74" i="8"/>
  <c r="S70" i="8"/>
  <c r="S72" i="8"/>
  <c r="S74" i="8"/>
  <c r="V85" i="9"/>
  <c r="V72" i="9"/>
  <c r="V67" i="9"/>
  <c r="V73" i="9"/>
  <c r="V69" i="9"/>
  <c r="V66" i="9"/>
  <c r="V70" i="9"/>
  <c r="T73" i="8"/>
  <c r="C66" i="8"/>
  <c r="C67" i="8"/>
  <c r="H67" i="8"/>
  <c r="H68" i="8"/>
  <c r="J68" i="8" s="1"/>
  <c r="C69" i="8"/>
  <c r="T71" i="8" l="1"/>
  <c r="T74" i="8"/>
  <c r="T70" i="8"/>
  <c r="T72" i="8"/>
  <c r="C68" i="8"/>
  <c r="P69" i="8" l="1"/>
  <c r="P68" i="8"/>
  <c r="P67" i="8"/>
  <c r="L69" i="8"/>
  <c r="P66" i="8"/>
  <c r="Q66" i="8" s="1"/>
  <c r="I66" i="8"/>
  <c r="J66" i="8" s="1"/>
  <c r="L68" i="8"/>
  <c r="L67" i="8"/>
  <c r="L66" i="8"/>
  <c r="M69" i="8" l="1"/>
  <c r="S69" i="8"/>
  <c r="S68" i="8"/>
  <c r="M68" i="8"/>
  <c r="S67" i="8"/>
  <c r="M67" i="8"/>
  <c r="S66" i="8"/>
  <c r="M66" i="8"/>
  <c r="T69" i="8" l="1"/>
  <c r="T68" i="8"/>
  <c r="T67" i="8"/>
  <c r="T66" i="8"/>
  <c r="I65" i="9"/>
  <c r="K65" i="9" s="1"/>
  <c r="N65" i="9" s="1"/>
  <c r="N74" i="9" s="1"/>
  <c r="S65" i="9" l="1"/>
  <c r="U65" i="9" s="1"/>
  <c r="U74" i="9" s="1"/>
  <c r="V74" i="9" s="1"/>
  <c r="V65" i="9" l="1"/>
</calcChain>
</file>

<file path=xl/sharedStrings.xml><?xml version="1.0" encoding="utf-8"?>
<sst xmlns="http://schemas.openxmlformats.org/spreadsheetml/2006/main" count="1111" uniqueCount="391">
  <si>
    <t>Denumirea poluanţilor şi tipurile deşeurilor</t>
  </si>
  <si>
    <t>Normativul plăţii în funcție de localitate</t>
  </si>
  <si>
    <t>Masa emisiilor deversărilor, depozitarea deşeurilor peste limita stabilită</t>
  </si>
  <si>
    <t>Coeficientul de multiplicare a normativului plăţii pentru depăşirea limitelor stabilite</t>
  </si>
  <si>
    <t>Suma totală a plăţii pentru poluare</t>
  </si>
  <si>
    <t>tone</t>
  </si>
  <si>
    <t>t/conv</t>
  </si>
  <si>
    <t>lei</t>
  </si>
  <si>
    <t>Masa (cantitatea) normativă stabilită pentru emisiile, deversările poluanţilor, depozitarea deşeurilor</t>
  </si>
  <si>
    <t>Masa (cantitatea) reală a emisiilor, deversărilor de poluanţi, depozitarea deşeurilor după caz Volumul real</t>
  </si>
  <si>
    <t xml:space="preserve">Plata pentru emisiile, deversările de poluanți în limitele normativelor stabilite și pentru depozitarea deşeurilor </t>
  </si>
  <si>
    <t>Plata pentru emisiile, deversările de poluanți cu depășirea limitelor normativelor stabilite</t>
  </si>
  <si>
    <t>tone sau m3</t>
  </si>
  <si>
    <t>Substanța  </t>
  </si>
  <si>
    <t>Coeficientul de agresivitate</t>
  </si>
  <si>
    <t>Dioxid de azot</t>
  </si>
  <si>
    <t>Substanțe în suspensie      </t>
  </si>
  <si>
    <t> 2</t>
  </si>
  <si>
    <t>Oxizi de azot</t>
  </si>
  <si>
    <t>Pulbere carboniferă</t>
  </si>
  <si>
    <t>Oxid de carbon</t>
  </si>
  <si>
    <t>Praf de ciment</t>
  </si>
  <si>
    <t>Anhidridă sulfuroasă</t>
  </si>
  <si>
    <t>Praf de ghips, calcar</t>
  </si>
  <si>
    <t>Hidrogen sulfurat</t>
  </si>
  <si>
    <t>Aldehidă acetică</t>
  </si>
  <si>
    <t>Acid sulfuric</t>
  </si>
  <si>
    <t>Clor molecular </t>
  </si>
  <si>
    <t>Amoniac</t>
  </si>
  <si>
    <t>Oxizi de aluminiu</t>
  </si>
  <si>
    <t>Hidrocarburi volatile cu greutate moleculară mică(vapori de combustibil lichid-benzină etc.)</t>
  </si>
  <si>
    <t>Compuşi neorganici ai cromului hexavalent</t>
  </si>
  <si>
    <t>Acetonă</t>
  </si>
  <si>
    <t>Cobalt şi oxizii lui</t>
  </si>
  <si>
    <t>Fenol</t>
  </si>
  <si>
    <t>Nichel şi oxizii lui</t>
  </si>
  <si>
    <t>3,4-benz (a) piren</t>
  </si>
  <si>
    <t>Oxid de zinc</t>
  </si>
  <si>
    <t>Cianură de hidrogen</t>
  </si>
  <si>
    <t>Oxid de arseniu</t>
  </si>
  <si>
    <t>Fluorură de hidrogen</t>
  </si>
  <si>
    <t>Butanol</t>
  </si>
  <si>
    <t>Clorură de hidrogen</t>
  </si>
  <si>
    <t>Butilacetat</t>
  </si>
  <si>
    <t>Compuşi gazoşi ai fluorului</t>
  </si>
  <si>
    <t>Baze</t>
  </si>
  <si>
    <t>Dioxid de siliciu</t>
  </si>
  <si>
    <t>Sulfat de fier</t>
  </si>
  <si>
    <t>Funingine fără impurităţi</t>
  </si>
  <si>
    <t>Izopren</t>
  </si>
  <si>
    <t>Oxizii de sodiu, magneziu, potasiu, calciu, fier, stronţiu, molibden, volfram, bismut</t>
  </si>
  <si>
    <t>Xilol</t>
  </si>
  <si>
    <t>Praf de lemn</t>
  </si>
  <si>
    <t>Ozon</t>
  </si>
  <si>
    <t>Pentaoxid de vanadiu</t>
  </si>
  <si>
    <t>Staniu</t>
  </si>
  <si>
    <t>Mangan şi oxizii lui</t>
  </si>
  <si>
    <t>Solvent-naftă</t>
  </si>
  <si>
    <t>Compuşi neorganici de mercur și plumb</t>
  </si>
  <si>
    <t>Stiren</t>
  </si>
  <si>
    <t>Cadmiu şi compuşii acestuia</t>
  </si>
  <si>
    <t>Aerosol de sudură</t>
  </si>
  <si>
    <t>Cupru şi compuşii acestuia</t>
  </si>
  <si>
    <t>Toluol</t>
  </si>
  <si>
    <t>Hexaclorbenzen</t>
  </si>
  <si>
    <t>White-spirit</t>
  </si>
  <si>
    <t>PCB</t>
  </si>
  <si>
    <t>Formaldehidă</t>
  </si>
  <si>
    <t>Fluoruri solubile</t>
  </si>
  <si>
    <t>Fluoruri insolubile</t>
  </si>
  <si>
    <t>Etilcelozolf</t>
  </si>
  <si>
    <t>Poluanți aer</t>
  </si>
  <si>
    <t>art.1. Emisiile de poluanţi în atmosferă de la sursele staţionare (în limitele normativelor/cu depășirea normativelor)</t>
  </si>
  <si>
    <t>localitatea</t>
  </si>
  <si>
    <t>mun.Bălți</t>
  </si>
  <si>
    <t>mun.Chișinău</t>
  </si>
  <si>
    <t>Alte substante</t>
  </si>
  <si>
    <t>Raioane</t>
  </si>
  <si>
    <t>UTA Gagauzia</t>
  </si>
  <si>
    <r>
      <t>Concentrația poluantului, C</t>
    </r>
    <r>
      <rPr>
        <vertAlign val="subscript"/>
        <sz val="9"/>
        <color theme="1"/>
        <rFont val="Calibri"/>
        <family val="2"/>
        <charset val="204"/>
        <scheme val="minor"/>
      </rPr>
      <t>i</t>
    </r>
    <r>
      <rPr>
        <sz val="9"/>
        <color theme="1"/>
        <rFont val="Calibri"/>
        <family val="2"/>
        <charset val="204"/>
        <scheme val="minor"/>
      </rPr>
      <t xml:space="preserve">
g/s</t>
    </r>
  </si>
  <si>
    <t>Perioada de timp, T,
s</t>
  </si>
  <si>
    <r>
      <t>Concentrația reala poluantului, Cr</t>
    </r>
    <r>
      <rPr>
        <vertAlign val="subscript"/>
        <sz val="9"/>
        <color theme="1"/>
        <rFont val="Calibri"/>
        <family val="2"/>
        <charset val="204"/>
        <scheme val="minor"/>
      </rPr>
      <t>i</t>
    </r>
    <r>
      <rPr>
        <sz val="9"/>
        <color theme="1"/>
        <rFont val="Calibri"/>
        <family val="2"/>
        <charset val="204"/>
        <scheme val="minor"/>
      </rPr>
      <t xml:space="preserve">
g/s</t>
    </r>
  </si>
  <si>
    <t>1.1</t>
  </si>
  <si>
    <t>1.2</t>
  </si>
  <si>
    <t>Poluanți conform Legii</t>
  </si>
  <si>
    <t>Alți poluanți, neincluși în Lege</t>
  </si>
  <si>
    <t>3.1</t>
  </si>
  <si>
    <t>3.2</t>
  </si>
  <si>
    <t>3.3</t>
  </si>
  <si>
    <t>Valoarea medie a CMA în 24h</t>
  </si>
  <si>
    <t>Valoarea din autorizație</t>
  </si>
  <si>
    <t>Info</t>
  </si>
  <si>
    <t>7.1</t>
  </si>
  <si>
    <t>7.2</t>
  </si>
  <si>
    <t>art.2. Deversările de poluanţi din apele uzate în resursele de apă și în sistemele de canalizare (în limitele normativelor/cu depășirea normativelor)</t>
  </si>
  <si>
    <t>CBO complet</t>
  </si>
  <si>
    <t>Substanţe în suspensie</t>
  </si>
  <si>
    <t>Sulfaţi</t>
  </si>
  <si>
    <t>Cloruri</t>
  </si>
  <si>
    <t>Azotul sărurilor de amoniu</t>
  </si>
  <si>
    <t>Detergenţi</t>
  </si>
  <si>
    <t>Produse petroliere</t>
  </si>
  <si>
    <t>Fenoli</t>
  </si>
  <si>
    <t>Fier</t>
  </si>
  <si>
    <t>Cupru</t>
  </si>
  <si>
    <t>Zinc</t>
  </si>
  <si>
    <t>Nichel</t>
  </si>
  <si>
    <t>Crom trivalent</t>
  </si>
  <si>
    <t>Plumb</t>
  </si>
  <si>
    <t>Cadmiu</t>
  </si>
  <si>
    <t>Cobalt</t>
  </si>
  <si>
    <t>Bismut trivalent</t>
  </si>
  <si>
    <t>Arseniu</t>
  </si>
  <si>
    <t>Mercur</t>
  </si>
  <si>
    <t>Formaldehidă </t>
  </si>
  <si>
    <t>Cianuri</t>
  </si>
  <si>
    <t>Lipide</t>
  </si>
  <si>
    <t>Nitraţi</t>
  </si>
  <si>
    <t>Nitriţi</t>
  </si>
  <si>
    <t>Crom hexavalent</t>
  </si>
  <si>
    <t>Fosfaţi </t>
  </si>
  <si>
    <t>Coeficientul de agresivitate pentru unii poluanţi deversaţi cu apele uzate în resursele de apă  și în sistemele de canalizare</t>
  </si>
  <si>
    <t>Valoarea medie a CMA în bazinele acvatice</t>
  </si>
  <si>
    <t>Perioada de timp, T,
h</t>
  </si>
  <si>
    <t>Normativele</t>
  </si>
  <si>
    <t>3.4</t>
  </si>
  <si>
    <t>TOTAL</t>
  </si>
  <si>
    <r>
      <t>Concentrația poluantului, C</t>
    </r>
    <r>
      <rPr>
        <vertAlign val="subscript"/>
        <sz val="9"/>
        <color theme="1"/>
        <rFont val="Calibri"/>
        <family val="2"/>
        <charset val="204"/>
        <scheme val="minor"/>
      </rPr>
      <t>i</t>
    </r>
    <r>
      <rPr>
        <sz val="9"/>
        <color theme="1"/>
        <rFont val="Calibri"/>
        <family val="2"/>
        <charset val="204"/>
        <scheme val="minor"/>
      </rPr>
      <t xml:space="preserve">
(g/s)</t>
    </r>
  </si>
  <si>
    <r>
      <t>Concentrația reală a poluantului, Cr</t>
    </r>
    <r>
      <rPr>
        <vertAlign val="subscript"/>
        <sz val="9"/>
        <color theme="1"/>
        <rFont val="Calibri"/>
        <family val="2"/>
        <charset val="204"/>
        <scheme val="minor"/>
      </rPr>
      <t>i</t>
    </r>
    <r>
      <rPr>
        <sz val="9"/>
        <color theme="1"/>
        <rFont val="Calibri"/>
        <family val="2"/>
        <charset val="204"/>
        <scheme val="minor"/>
      </rPr>
      <t xml:space="preserve">
(mg/l; g/ml)</t>
    </r>
  </si>
  <si>
    <r>
      <t>Debitul de apă real, ml/h (Q</t>
    </r>
    <r>
      <rPr>
        <vertAlign val="subscript"/>
        <sz val="9"/>
        <color theme="1"/>
        <rFont val="Calibri"/>
        <family val="2"/>
        <charset val="204"/>
        <scheme val="minor"/>
      </rPr>
      <t>r</t>
    </r>
    <r>
      <rPr>
        <sz val="9"/>
        <color theme="1"/>
        <rFont val="Calibri"/>
        <family val="2"/>
        <charset val="204"/>
        <scheme val="minor"/>
      </rPr>
      <t>)</t>
    </r>
  </si>
  <si>
    <t>Masa emisiilor, deversărilor, depozitarea deşeurilor peste limita stabilită</t>
  </si>
  <si>
    <t>7.3</t>
  </si>
  <si>
    <t>Masa (cantitatea) normativă stabilită pentru deversările poluanţilo</t>
  </si>
  <si>
    <t>2</t>
  </si>
  <si>
    <t>3</t>
  </si>
  <si>
    <t>4</t>
  </si>
  <si>
    <t>t</t>
  </si>
  <si>
    <t>5</t>
  </si>
  <si>
    <t>Masa emisiilor peste limita stabilită</t>
  </si>
  <si>
    <t>6</t>
  </si>
  <si>
    <t>7</t>
  </si>
  <si>
    <t>8</t>
  </si>
  <si>
    <t>9</t>
  </si>
  <si>
    <t>10</t>
  </si>
  <si>
    <t>11</t>
  </si>
  <si>
    <t>Coloana din formularul EMPOLDEP19</t>
  </si>
  <si>
    <t>Verificare</t>
  </si>
  <si>
    <t>OK</t>
  </si>
  <si>
    <t>De revăzut</t>
  </si>
  <si>
    <t>Masa (cantitatea) normativă stabilită pentru emisiile de poluanţi</t>
  </si>
  <si>
    <t>A</t>
  </si>
  <si>
    <t>Masa (cantitatea) reală a deversărilor</t>
  </si>
  <si>
    <t>ml</t>
  </si>
  <si>
    <t>ml/h</t>
  </si>
  <si>
    <t>mg/l (g/ml)</t>
  </si>
  <si>
    <t>Perioada de timp a poluării (T)</t>
  </si>
  <si>
    <t>h</t>
  </si>
  <si>
    <t>Debitul de apă REAL (Qr)</t>
  </si>
  <si>
    <t>Debitul de apă NORMATIV (Qn)</t>
  </si>
  <si>
    <t>Plata pentru deversările de poluanți în limitele normativelor stabilite</t>
  </si>
  <si>
    <t>Plata pentru emisiile de poluanți în limitele normativelor stabilite</t>
  </si>
  <si>
    <t>Plata pentru deversările de poluanți cu depășirea limitelor normativelor stabilite</t>
  </si>
  <si>
    <t>Plata pentru emisiile de poluanți cu depășirea limitelor normativelor stabilite</t>
  </si>
  <si>
    <t>3.6</t>
  </si>
  <si>
    <t>Perioada de calcul, T</t>
  </si>
  <si>
    <t>Masa deversărilor peste limita stabilită</t>
  </si>
  <si>
    <t>Volumul real al apelor uzate deversate (Vr)</t>
  </si>
  <si>
    <t>art.3. Deversările de poluanți cu apele uzate în rezervoare-receptoare, cîmpuri de filtrație, colectoarele canalelor de scurgere pentru must de dejecții animaliere, fără evacuarea în apele de suprafață</t>
  </si>
  <si>
    <t>art.4. Evacuările de ape uzate din obiectivele acvatice piscicole și scurgerile din averse (ape meteorice)</t>
  </si>
  <si>
    <t>Subiecții care admit deversări</t>
  </si>
  <si>
    <t>Complexe și ferme pentru creșterea bovinelor</t>
  </si>
  <si>
    <t>Întreprinderi avicole</t>
  </si>
  <si>
    <t>Complexe și ferme pentru creșterea porcinelor</t>
  </si>
  <si>
    <t>Deversări de poluanți cu apele uzate în rezervoare-receptoare și cîmpuri de filtrație</t>
  </si>
  <si>
    <t>Unitatea convențională</t>
  </si>
  <si>
    <t>Deversările de poluanți cu apele uzate în colectoare pentru must de dejecții animaliere</t>
  </si>
  <si>
    <t>Selectați tipul deversărilor</t>
  </si>
  <si>
    <t>în colectoare cu ecran de protecție - impermeabilizate</t>
  </si>
  <si>
    <t>în colectoare fără ecran de protecție - neimpermeabilizate</t>
  </si>
  <si>
    <t>1.3</t>
  </si>
  <si>
    <t>Normativul plăţii</t>
  </si>
  <si>
    <t>Plata pentru deversările de poluanți</t>
  </si>
  <si>
    <t>Tipul scurgerii</t>
  </si>
  <si>
    <t>Terenuri asfaltate</t>
  </si>
  <si>
    <t>Teranuri acoperite de pietriș</t>
  </si>
  <si>
    <t>Terenuri nepavate</t>
  </si>
  <si>
    <t>Terenuri înverzite</t>
  </si>
  <si>
    <t>C</t>
  </si>
  <si>
    <t>Coeficientul de scurgere</t>
  </si>
  <si>
    <t>*Suprafața, F</t>
  </si>
  <si>
    <t>ha</t>
  </si>
  <si>
    <t>mm/an</t>
  </si>
  <si>
    <t>Tipul scurgerilor</t>
  </si>
  <si>
    <t>obiective acvatice</t>
  </si>
  <si>
    <t>scurgeri de pe teritoriul întreprinderilor</t>
  </si>
  <si>
    <t>Tipul scurgerilor apelor meteorice și nivale</t>
  </si>
  <si>
    <t>Ape meteorice și nivale</t>
  </si>
  <si>
    <t>Ape de ploaie</t>
  </si>
  <si>
    <t>Masa (cantitatea) normativă stabilită pentru deversările poluanţilor, Mn</t>
  </si>
  <si>
    <t>D</t>
  </si>
  <si>
    <t>E</t>
  </si>
  <si>
    <t>1.2.a</t>
  </si>
  <si>
    <t>1.2.b</t>
  </si>
  <si>
    <r>
      <t xml:space="preserve">Coeficientul de scurgere pentru </t>
    </r>
    <r>
      <rPr>
        <b/>
        <sz val="11"/>
        <color theme="1"/>
        <rFont val="Calibri"/>
        <family val="2"/>
        <charset val="204"/>
        <scheme val="minor"/>
      </rPr>
      <t>Ape meteorice și nivale</t>
    </r>
    <r>
      <rPr>
        <sz val="11"/>
        <color theme="1"/>
        <rFont val="Calibri"/>
        <family val="2"/>
        <charset val="204"/>
        <scheme val="minor"/>
      </rPr>
      <t>, Y</t>
    </r>
  </si>
  <si>
    <r>
      <t xml:space="preserve">Coeficientul de scurgere pentru </t>
    </r>
    <r>
      <rPr>
        <b/>
        <sz val="11"/>
        <color theme="1"/>
        <rFont val="Calibri"/>
        <family val="2"/>
        <charset val="204"/>
        <scheme val="minor"/>
      </rPr>
      <t>Ape de ploaie</t>
    </r>
    <r>
      <rPr>
        <sz val="11"/>
        <color theme="1"/>
        <rFont val="Calibri"/>
        <family val="2"/>
        <charset val="204"/>
        <scheme val="minor"/>
      </rPr>
      <t>, Y</t>
    </r>
  </si>
  <si>
    <t>**Caracterul suprafeței terestre</t>
  </si>
  <si>
    <t>*Introduceți stratul depunerilor atmosferice MULTIANUALE în perioada CALDĂ</t>
  </si>
  <si>
    <t>*Introduceți stratul depunerilor atmosferice MULTIANUALE în perioada RECE</t>
  </si>
  <si>
    <t>*Introduceți stratul depunerilor atmosferice în perioada CALDĂ</t>
  </si>
  <si>
    <t>S E L E C T A Ț I    P O L U A N Ț I I / I N T R O D U C E Ț I   D A T E L E</t>
  </si>
  <si>
    <t>S E L E C T A Ț I    T I P U L   S C U R E G E R I I  / I N T R O D U C E Ț I   D A T E L E</t>
  </si>
  <si>
    <t>S E LE C T A Ț I    P O L U A N Ț I I / I N T R O D U C E Ț I    D A T E L E</t>
  </si>
  <si>
    <t>S E L E C T A Ț I     P O L U A N Ț I I / I N T R O D U C E Ț I    D A T E L E</t>
  </si>
  <si>
    <t>=&gt;</t>
  </si>
  <si>
    <t xml:space="preserve">Selectați Poluantul </t>
  </si>
  <si>
    <r>
      <t>* Celulele marcate cu „ * ” se completează</t>
    </r>
    <r>
      <rPr>
        <b/>
        <sz val="10"/>
        <color rgb="FFC00000"/>
        <rFont val="Calibri"/>
        <family val="2"/>
        <charset val="204"/>
        <scheme val="minor"/>
      </rPr>
      <t xml:space="preserve"> pentru „Scurgeri de pe teritoriul întreprinderilor”</t>
    </r>
  </si>
  <si>
    <r>
      <t>** Celulele marcate cu „** ” se completează</t>
    </r>
    <r>
      <rPr>
        <b/>
        <sz val="10"/>
        <color theme="8"/>
        <rFont val="Calibri"/>
        <family val="2"/>
        <charset val="204"/>
        <scheme val="minor"/>
      </rPr>
      <t xml:space="preserve"> pentru „Ape de ploaie”</t>
    </r>
  </si>
  <si>
    <t>Poluantul deversat cu evacuarile de apă uzată</t>
  </si>
  <si>
    <r>
      <t xml:space="preserve">Poluantul conform Legii </t>
    </r>
    <r>
      <rPr>
        <i/>
        <sz val="11"/>
        <color theme="1"/>
        <rFont val="Calibri"/>
        <family val="2"/>
        <charset val="204"/>
        <scheme val="minor"/>
      </rPr>
      <t>(selectați în celulă)</t>
    </r>
  </si>
  <si>
    <t>Masa (cantitatea) reală a emisiilor de poluanți</t>
  </si>
  <si>
    <t>Suma totală a plăţii pentru emisiile de poluanți</t>
  </si>
  <si>
    <t>B1</t>
  </si>
  <si>
    <t>B2</t>
  </si>
  <si>
    <t>C1</t>
  </si>
  <si>
    <t>C2</t>
  </si>
  <si>
    <t>C3</t>
  </si>
  <si>
    <t>Poluantul conform Legii</t>
  </si>
  <si>
    <r>
      <t>Scrieți poluantul dacă ați selectat „</t>
    </r>
    <r>
      <rPr>
        <b/>
        <sz val="9"/>
        <color theme="1"/>
        <rFont val="Calibri"/>
        <family val="2"/>
        <charset val="204"/>
        <scheme val="minor"/>
      </rPr>
      <t>Alte substanțe”</t>
    </r>
  </si>
  <si>
    <t>Masa (cantitatea) normativă stabilită pentru deversările de poluanţi</t>
  </si>
  <si>
    <t>Suma totală a plăţii pentru deversările de poluanți</t>
  </si>
  <si>
    <t xml:space="preserve">Poluantul </t>
  </si>
  <si>
    <t>Tipul colectoarelor, cu ecran de protecție protecție-impermiabilizate/fără ecran de protecție-neimpermiabilizate</t>
  </si>
  <si>
    <t>C4</t>
  </si>
  <si>
    <t>D1</t>
  </si>
  <si>
    <t>D2</t>
  </si>
  <si>
    <t>Volumul normativ de ape uzate (Vn)</t>
  </si>
  <si>
    <t>2.1</t>
  </si>
  <si>
    <t>2.2</t>
  </si>
  <si>
    <t>2.3</t>
  </si>
  <si>
    <t>2.4</t>
  </si>
  <si>
    <t>2.5</t>
  </si>
  <si>
    <t>2.6</t>
  </si>
  <si>
    <t>3.5</t>
  </si>
  <si>
    <t>Masa (cantitatea) reală a deversărilor, Mr</t>
  </si>
  <si>
    <t>B</t>
  </si>
  <si>
    <r>
      <rPr>
        <b/>
        <sz val="10"/>
        <rFont val="Calibri"/>
        <family val="2"/>
        <charset val="204"/>
        <scheme val="minor"/>
      </rPr>
      <t xml:space="preserve">art.2.1 </t>
    </r>
    <r>
      <rPr>
        <b/>
        <sz val="9"/>
        <rFont val="Calibri"/>
        <family val="2"/>
        <charset val="204"/>
        <scheme val="minor"/>
      </rPr>
      <t xml:space="preserve">Deversările de poluanți din apele uzate în resursele de apă și </t>
    </r>
    <r>
      <rPr>
        <b/>
        <sz val="9"/>
        <color theme="4"/>
        <rFont val="Calibri"/>
        <family val="2"/>
        <charset val="204"/>
        <scheme val="minor"/>
      </rPr>
      <t>în sisteme de canalizare</t>
    </r>
    <r>
      <rPr>
        <b/>
        <sz val="9"/>
        <rFont val="Calibri"/>
        <family val="2"/>
        <charset val="204"/>
        <scheme val="minor"/>
      </rPr>
      <t xml:space="preserve"> (în limitelenormativelor/cu depășirea normativelor)</t>
    </r>
  </si>
  <si>
    <r>
      <t xml:space="preserve">art.2. Deversările de poluanți din apele uzate </t>
    </r>
    <r>
      <rPr>
        <b/>
        <sz val="9"/>
        <color theme="4"/>
        <rFont val="Calibri"/>
        <family val="2"/>
        <charset val="204"/>
        <scheme val="minor"/>
      </rPr>
      <t>în resursele de apă</t>
    </r>
    <r>
      <rPr>
        <b/>
        <sz val="9"/>
        <color theme="1"/>
        <rFont val="Calibri"/>
        <family val="2"/>
        <charset val="204"/>
        <scheme val="minor"/>
      </rPr>
      <t xml:space="preserve"> și în sisteme de canalizare (în limitelenormativelor/cu depășirea normativelor)</t>
    </r>
  </si>
  <si>
    <r>
      <t>m</t>
    </r>
    <r>
      <rPr>
        <i/>
        <vertAlign val="superscript"/>
        <sz val="9"/>
        <color rgb="FF0070C0"/>
        <rFont val="Calibri"/>
        <family val="2"/>
        <scheme val="minor"/>
      </rPr>
      <t>3</t>
    </r>
  </si>
  <si>
    <r>
      <t>m</t>
    </r>
    <r>
      <rPr>
        <i/>
        <vertAlign val="superscript"/>
        <sz val="9"/>
        <color rgb="FFC00000"/>
        <rFont val="Calibri"/>
        <family val="2"/>
        <scheme val="minor"/>
      </rPr>
      <t>3</t>
    </r>
  </si>
  <si>
    <t>CBO5</t>
  </si>
  <si>
    <t>azot de amoniu</t>
  </si>
  <si>
    <t>fosfati</t>
  </si>
  <si>
    <t>sulfati</t>
  </si>
  <si>
    <t>grasimi</t>
  </si>
  <si>
    <t>detergenti</t>
  </si>
  <si>
    <t>cloruri</t>
  </si>
  <si>
    <t>se selectează în celulă denumirea poluantului emis în atmosferă, conform tabelului la anexa nr. 2 din Legea nr. 1540/1998</t>
  </si>
  <si>
    <r>
      <t xml:space="preserve">Introduceți poluantul </t>
    </r>
    <r>
      <rPr>
        <sz val="10"/>
        <color theme="1"/>
        <rFont val="Calibri"/>
        <family val="2"/>
        <charset val="204"/>
        <scheme val="minor"/>
      </rPr>
      <t xml:space="preserve">pentru </t>
    </r>
    <r>
      <rPr>
        <b/>
        <sz val="10"/>
        <color theme="1"/>
        <rFont val="Calibri"/>
        <family val="2"/>
        <scheme val="minor"/>
      </rPr>
      <t>„Alte substanțe”</t>
    </r>
  </si>
  <si>
    <t>se introduce masa (cantitatea) normativă stabilită pentru emisiile de poluanți în Autorizația de emisie a poluanţilor în atmosferă de la surse fixe (cantitatea normativă pentru fiecare poluant în parte, în tone)</t>
  </si>
  <si>
    <t>se selectează automat coeficientul de multiplicare a Normativului plății pentru emisia poluanților în atmosferă de către sursele staționare, care depășesc limita normativelor stabilite</t>
  </si>
  <si>
    <t>se calculează automat plata pentru emisiile de poluanți în atmosferă cu depășirea limitelor normativelor stabilite</t>
  </si>
  <si>
    <t>se calculează automat totalul plăților pentru emisiile de poluanți în atmosferă în limitele normativelor stabilite și a celor cu depășirea normativelor stabilite</t>
  </si>
  <si>
    <r>
      <t xml:space="preserve">Volumul </t>
    </r>
    <r>
      <rPr>
        <b/>
        <sz val="9"/>
        <rFont val="Calibri"/>
        <family val="2"/>
        <charset val="204"/>
        <scheme val="minor"/>
      </rPr>
      <t>NORMATIV</t>
    </r>
    <r>
      <rPr>
        <sz val="9"/>
        <rFont val="Calibri"/>
        <family val="2"/>
        <charset val="204"/>
        <scheme val="minor"/>
      </rPr>
      <t xml:space="preserve"> de ape uzate, Vn</t>
    </r>
  </si>
  <si>
    <r>
      <t xml:space="preserve">Concentrația </t>
    </r>
    <r>
      <rPr>
        <b/>
        <sz val="9"/>
        <rFont val="Calibri"/>
        <family val="2"/>
        <charset val="204"/>
        <scheme val="minor"/>
      </rPr>
      <t>NORMATIVĂ</t>
    </r>
    <r>
      <rPr>
        <sz val="9"/>
        <rFont val="Calibri"/>
        <family val="2"/>
        <charset val="204"/>
        <scheme val="minor"/>
      </rPr>
      <t xml:space="preserve"> a poluantului „i”, Cn</t>
    </r>
    <r>
      <rPr>
        <vertAlign val="subscript"/>
        <sz val="9"/>
        <rFont val="Calibri"/>
        <family val="2"/>
        <charset val="204"/>
        <scheme val="minor"/>
      </rPr>
      <t>(i)</t>
    </r>
  </si>
  <si>
    <r>
      <t xml:space="preserve">Volumul </t>
    </r>
    <r>
      <rPr>
        <b/>
        <u/>
        <sz val="9"/>
        <rFont val="Calibri"/>
        <family val="2"/>
        <charset val="204"/>
        <scheme val="minor"/>
      </rPr>
      <t>REAL</t>
    </r>
    <r>
      <rPr>
        <sz val="9"/>
        <rFont val="Calibri"/>
        <family val="2"/>
        <charset val="204"/>
        <scheme val="minor"/>
      </rPr>
      <t xml:space="preserve"> al apelor uzate deversate (Vr)</t>
    </r>
  </si>
  <si>
    <r>
      <t xml:space="preserve">Concentrația </t>
    </r>
    <r>
      <rPr>
        <b/>
        <u/>
        <sz val="9"/>
        <rFont val="Calibri"/>
        <family val="2"/>
        <charset val="204"/>
        <scheme val="minor"/>
      </rPr>
      <t>REALĂ</t>
    </r>
    <r>
      <rPr>
        <sz val="9"/>
        <rFont val="Calibri"/>
        <family val="2"/>
        <charset val="204"/>
        <scheme val="minor"/>
      </rPr>
      <t xml:space="preserve"> a poluantului „i”, Cr</t>
    </r>
    <r>
      <rPr>
        <vertAlign val="subscript"/>
        <sz val="9"/>
        <rFont val="Calibri"/>
        <family val="2"/>
        <charset val="204"/>
        <scheme val="minor"/>
      </rPr>
      <t>(i)</t>
    </r>
  </si>
  <si>
    <r>
      <t>se introduce volumul REAL al apelor uzate în m</t>
    </r>
    <r>
      <rPr>
        <i/>
        <vertAlign val="superscript"/>
        <sz val="8"/>
        <color rgb="FFC00000"/>
        <rFont val="Calibri"/>
        <family val="2"/>
        <charset val="204"/>
        <scheme val="minor"/>
      </rPr>
      <t>3</t>
    </r>
  </si>
  <si>
    <r>
      <t>se introduce volumul NORMATIV al apelor uzate în m</t>
    </r>
    <r>
      <rPr>
        <i/>
        <vertAlign val="superscript"/>
        <sz val="8"/>
        <color rgb="FFC00000"/>
        <rFont val="Calibri"/>
        <family val="2"/>
        <charset val="204"/>
        <scheme val="minor"/>
      </rPr>
      <t>3</t>
    </r>
  </si>
  <si>
    <r>
      <t>Scrieți poluantul dacă ați selectat „</t>
    </r>
    <r>
      <rPr>
        <b/>
        <sz val="10"/>
        <color theme="1"/>
        <rFont val="Calibri"/>
        <family val="2"/>
        <charset val="204"/>
        <scheme val="minor"/>
      </rPr>
      <t>Alte substanțe”</t>
    </r>
  </si>
  <si>
    <t>se calculează automat masa (cantitatea) normativă stabilită pentru deversările de poluanți, exprimată în tone;</t>
  </si>
  <si>
    <t>se calculează automat masa (cantitatea) reală a poluantului deversat în resursele de apă în întreaga perioadă fiscală de raportare, exprimată în tone</t>
  </si>
  <si>
    <t>se selectează în celulă localitatea (regiunea), respectiv Normativul de plată pentru deversările de poluanţi cu apele uzate în resursele de apă se introduce automat în următoarea celulă</t>
  </si>
  <si>
    <t>se calculează automat plata pentru deversările de poluanţi cu apele uzate în resursele de apă în limitele normativelor stabilite</t>
  </si>
  <si>
    <t>se calculează automat masa (cantitatea) reală a poluanților deversați cu apele uzate în resursele de apă în întreaga perioadă fiscală de raportare, care depășesc limita normativelor stabilite, exprimată în tone</t>
  </si>
  <si>
    <t>se calculează automat masa (cantitatea) reală a poluanților deversați cu apele uzate în resursele de apă în întreaga perioadă fiscală de raportare, care depășesc limita normativelor stabilite, exprimată în tone convenționale</t>
  </si>
  <si>
    <t>se selectează automat coeficientul de multiplicare (K) a Normativului plății pentru deversările de poluanți cu apele uzate în resursele de apă, care depășesc limita normativelor stabilite</t>
  </si>
  <si>
    <t>se calculează automat plata pentru deversările de poluanți cu apele uzate în resursele de apă cu depășirea limitelor normativelor stabilite</t>
  </si>
  <si>
    <t>se calculează automat totalul plăților pentru deversările de poluanți cu apele uzate în resursele de apă în limitele normativelor stabilite și a celor cu depășirea normativelor stabilite</t>
  </si>
  <si>
    <t>se calculează automat masa (cantitatea) reală a poluantului deversat în sistemele de canalizare în întreaga perioadă fiscală de raportare, exprimată în tone</t>
  </si>
  <si>
    <t>se calculează automat masa (cantitatea) reală a poluantului deversat în sistemele de canalizare în întreaga perioadă fiscală de raportare, exprimată în tone convenționale</t>
  </si>
  <si>
    <t>se selectează în celulă localitatea (regiunea), respectiv Normativul de plată pentru deversările de poluanţi cu apele uzate în sistemele de canalizare se introduce automat în următoarea celulă</t>
  </si>
  <si>
    <t>se calculează automat plata pentru deversările de poluanţi cu apele uzate în sistemele de canalizare în limitele normativelor stabilite</t>
  </si>
  <si>
    <t>se calculează automat masa (cantitatea) reală a poluanților deversați cu apele uzate în sistemele de canalizare în întreaga perioadă fiscală de raportare, care depășesc limita normativelor stabilite, exprimată în tone</t>
  </si>
  <si>
    <t>se calculează automat masa (cantitatea) reală a poluanților deversați cu apele uzate în sistemele de canalizare în întreaga perioadă fiscală de raportare, care depășesc limita normativelor stabilite, exprimată în tone convenționale</t>
  </si>
  <si>
    <t>se selectează automat coeficientul de multiplicare (K) a Normativului plății pentru deversările de poluanți cu apele uzate în sistemele de canalizare, care depășesc limita normativelor stabilite</t>
  </si>
  <si>
    <t>se calculează automat plata pentru deversările de poluanți cu apele uzate în sistemele de canalizare cu depășirea limitelor normativelor stabilite</t>
  </si>
  <si>
    <t>se calculează automat totalul plăților pentru deversările de poluanți cu apele uzate în sistemele de canalizare în limitele normativelor stabilite și a celor cu depășirea normativelor stabilite</t>
  </si>
  <si>
    <t>se selectează în celulă tipul deversărilor de poluanți cu apele uzate în colectoarele canalelor de scurgere pentru must de dejecții animaliere</t>
  </si>
  <si>
    <t>se selectează în celulă subiecții care admit deversări de poluanți cu apele uzate în colectoarele canalelor de scurgere pentru must de dejecții animaliere</t>
  </si>
  <si>
    <t>se selectează în celulă tipul colectoarelor, cu ecran de protecție-impermiabilizate/fără ecran de protecție-neimpermiabilizate</t>
  </si>
  <si>
    <t>nu se indică nimic</t>
  </si>
  <si>
    <t>se selectează automat Normativele de plată pentru deversările de poluanți cu apele uzate în rezervoare-receptoare, cîmpuri de filtrație, colectoarele canalelor de scurgere pentru must de dejecții animaliere, fără evacuarea în apele de suprafață</t>
  </si>
  <si>
    <t>se calculează automat plata pentru deversările de poluanți cu apele uzate în rezervoare receptoare, cîmpuri de filtrație, colectoarele canalelor de scurgere pentru must de dejecții animaliere, fără evacuarea în apele de suprafață</t>
  </si>
  <si>
    <t>se selectează în celulă tipul scurgerilor: în obiective acvatice piscicole/din averse de pe teritoriul întreprinderii (ape meteorice)</t>
  </si>
  <si>
    <t>B1. Tipul scurgerii de pe teritoriul întreprinderii</t>
  </si>
  <si>
    <t>B2. Tipul scurgerii de pe teritoriul întreprinderii</t>
  </si>
  <si>
    <t>se introduce ponderea pentru „terenuri asfaltate”, exprimată în (%)</t>
  </si>
  <si>
    <t>se introduce ponderea pentru „terenuri acoperite de pietriș”, exprimată în (%)</t>
  </si>
  <si>
    <t>se introduce ponderea pentru „terenuri nepavate”, exprimată în (%)</t>
  </si>
  <si>
    <t>se introduce ponderea exprimată pentru „terenuri înverzite”, exprimată în (%)</t>
  </si>
  <si>
    <t>se introduce automat coeficientul de scurgere pentru „ape meteorice și nivale” (Y)</t>
  </si>
  <si>
    <t>eranuri acoperite de pietriș</t>
  </si>
  <si>
    <t>se introduce suprafața (F), exprimată în ha</t>
  </si>
  <si>
    <t>se selectează în celulă denumirea poluanților deversați cu evacuările de apă uzată din obiectivele acvatice piscicole și scurgerile din averse de pe teritoriul întreprinderilor</t>
  </si>
  <si>
    <t>se calculează automat masa (cantitatea) normativă (Mn) stabilită pentru deversările de poluanți cu evacuările de apă din obiectivele acvatice piscicole și scurgerile din averse de pe teritoriul întreprinderilor, exprimată în tone, pentru fiecare poluant în parte</t>
  </si>
  <si>
    <t>se introduce automat volumul normativ de ape uzate (Vn), exprimat în ml</t>
  </si>
  <si>
    <t>se introduc debitele de ape uzate normative (Qn), în ml/h;</t>
  </si>
  <si>
    <t>se introduce concentrația normativă (Cn(i)) a poluantului în apele uzate, mg/l (g/ml)</t>
  </si>
  <si>
    <t>se indică perioada de calcul (T), experimată în h</t>
  </si>
  <si>
    <t>se completează pentru „scurgeri din averse de pe teritoriul întreprinderii (ape meteorice)”, prin introducerea stratutului de depuneri atmosferice multianuale în perioada caldă, în mm/an</t>
  </si>
  <si>
    <t>se completează pentru „scurgeri din averse de pe teritoriul întreprinderii (ape meteorice)”, prin introducerea stratutului de depuneri atmosferice multianuale în perioada rece, în mm/an</t>
  </si>
  <si>
    <t>se calculează automat masa (cantitatea) reală (Mr) a poluantului deversat în întreaga perioadă fiscală de raportare, exprimată în tone</t>
  </si>
  <si>
    <t>se introduce volumul real de ape uzate (Vr), exprimat în ml</t>
  </si>
  <si>
    <t>se introduc debitele de ape uzate reale (Qr), în ml/h</t>
  </si>
  <si>
    <t>se introduce concentrația normativă (Cr(i)) a poluantului în apele uzate, mg/l (g/ml)</t>
  </si>
  <si>
    <t>se calculează automat masa (cantitatea) reală a poluantului deversat cu apele uzate în întreaga perioadă fiscală de raportare, care depășesc limita normativelor stabilite, exprimată în tone</t>
  </si>
  <si>
    <t>se calculează automat masa (cantitatea) reală a poluantului deversat cu apele uzate în întreaga perioadă fiscală de raportare, care depășesc limita normativelor stabilite, exprimată în tone convenționale</t>
  </si>
  <si>
    <t>se selectează automat coeficientul de multiplicare (K) a Normativului plății pentru deversările de poluanți cu apele uzate evacuate din obiectivele acvatice piscicole și scurgerile din averse de pe teritoriul întreprinderilor, care depășesc limita normativelor stabilite</t>
  </si>
  <si>
    <t>se calculează automat plata pentru deversările de poluanți cu apele uzate evacuate din obiectivele acvatice piscicole și scurgerile din averse de pe teritoriul întreprinderilor, cu depășirea limitelor normativelor stabilite</t>
  </si>
  <si>
    <t>se calculează automat totalul plăților pentru deversările de poluanți cu apele uzate evacuate din obiectivele acvatice piscicole și scurgerile din averse de pe teritoriul întreprinderilor, în limitele normativelor stabilite și a celor cu depășirea normativelor stabilite</t>
  </si>
  <si>
    <r>
      <t>Concentrația REALĂ a poluantului „i”, Cr</t>
    </r>
    <r>
      <rPr>
        <b/>
        <i/>
        <vertAlign val="subscript"/>
        <sz val="11"/>
        <color theme="1"/>
        <rFont val="Calibri"/>
        <family val="2"/>
        <charset val="204"/>
        <scheme val="minor"/>
      </rPr>
      <t>(i)</t>
    </r>
  </si>
  <si>
    <r>
      <t>Concentrația NORMATIVĂ a poluantului „i”, Cn</t>
    </r>
    <r>
      <rPr>
        <b/>
        <i/>
        <vertAlign val="subscript"/>
        <sz val="11"/>
        <color theme="1"/>
        <rFont val="Calibri"/>
        <family val="2"/>
        <charset val="204"/>
        <scheme val="minor"/>
      </rPr>
      <t>(i)</t>
    </r>
  </si>
  <si>
    <t>** Terenuri asfaltate, %</t>
  </si>
  <si>
    <t>** Terenuri nepavate, %</t>
  </si>
  <si>
    <t>** Terenuri înverzite, %</t>
  </si>
  <si>
    <r>
      <t xml:space="preserve">se introduce denumirea poluantului </t>
    </r>
    <r>
      <rPr>
        <b/>
        <i/>
        <sz val="9"/>
        <color rgb="FFC00000"/>
        <rFont val="Calibri"/>
        <family val="2"/>
        <charset val="204"/>
        <scheme val="minor"/>
      </rPr>
      <t>doar</t>
    </r>
    <r>
      <rPr>
        <i/>
        <sz val="9"/>
        <color rgb="FFC00000"/>
        <rFont val="Calibri"/>
        <family val="2"/>
        <charset val="204"/>
        <scheme val="minor"/>
      </rPr>
      <t xml:space="preserve"> pentru </t>
    </r>
    <r>
      <rPr>
        <b/>
        <i/>
        <sz val="9"/>
        <color rgb="FFC00000"/>
        <rFont val="Calibri"/>
        <family val="2"/>
        <charset val="204"/>
        <scheme val="minor"/>
      </rPr>
      <t>alte substanțe</t>
    </r>
    <r>
      <rPr>
        <i/>
        <sz val="9"/>
        <color rgb="FFC00000"/>
        <rFont val="Calibri"/>
        <family val="2"/>
        <charset val="204"/>
        <scheme val="minor"/>
      </rPr>
      <t xml:space="preserve"> care lipsesc în tabelul la anexa nr. 5 din Legea nr. 1540/1998</t>
    </r>
  </si>
  <si>
    <t>Concentratia normativa</t>
  </si>
  <si>
    <t>A1</t>
  </si>
  <si>
    <t>A2</t>
  </si>
  <si>
    <t>Coeficientul de agresivitate (CA)</t>
  </si>
  <si>
    <t>se calculează automat masa (cantitatea) reală a poluantului emis în atmosferă, exprimată în tone convenționale</t>
  </si>
  <si>
    <t>se introduce masa (cantitatea) reală a poluantului emis în atmosferă în întreaga perioadă fiscală de raportare, exprimată în tone</t>
  </si>
  <si>
    <t>se selectează în celulă localitatea (regiunea), respectiv Normativul de plată pentru emisiile de poluanți ale surselor staționare se introduce automat în următoarea celulă</t>
  </si>
  <si>
    <t>se calculează automat plata pentru emisiile de poluanți în limitele normativelor stabilite</t>
  </si>
  <si>
    <t>Deversările de poluanți cu apele uzate ÎN RESURSELE DE APĂ</t>
  </si>
  <si>
    <r>
      <t xml:space="preserve">se completează denumirea poluantului </t>
    </r>
    <r>
      <rPr>
        <b/>
        <i/>
        <sz val="9"/>
        <color rgb="FFC00000"/>
        <rFont val="Calibri"/>
        <family val="2"/>
        <charset val="204"/>
        <scheme val="minor"/>
      </rPr>
      <t>doar</t>
    </r>
    <r>
      <rPr>
        <i/>
        <sz val="9"/>
        <color rgb="FFC00000"/>
        <rFont val="Calibri"/>
        <family val="2"/>
        <charset val="204"/>
        <scheme val="minor"/>
      </rPr>
      <t xml:space="preserve"> în cazul în care a fost selectat în Rândul A1 „</t>
    </r>
    <r>
      <rPr>
        <b/>
        <i/>
        <sz val="9"/>
        <color rgb="FFC00000"/>
        <rFont val="Calibri"/>
        <family val="2"/>
        <charset val="204"/>
        <scheme val="minor"/>
      </rPr>
      <t>Alte substanțe”</t>
    </r>
  </si>
  <si>
    <t>se introduce valoarea coeficientul de agresivitate (A) pentru poluantul inclus în Rândul A2;</t>
  </si>
  <si>
    <t>Deversările de poluanți cu apele uzate ÎN SISTEME DE CANALIZARE</t>
  </si>
  <si>
    <t>se selectează în celulă denumirea poluantului deversat cu apele uzate în resursele de apă, conform tabelului la anexa nr. 5 din Legea nr. 1540/1998. În cazul când se indică „Alte substanțe”, informația se introduce în Rândul 1.2;</t>
  </si>
  <si>
    <r>
      <t xml:space="preserve">se completează denumirea poluantului </t>
    </r>
    <r>
      <rPr>
        <b/>
        <i/>
        <sz val="8"/>
        <color rgb="FFC00000"/>
        <rFont val="Calibri"/>
        <family val="2"/>
        <charset val="204"/>
        <scheme val="minor"/>
      </rPr>
      <t>doar</t>
    </r>
    <r>
      <rPr>
        <i/>
        <sz val="8"/>
        <color rgb="FFC00000"/>
        <rFont val="Calibri"/>
        <family val="2"/>
        <charset val="204"/>
        <scheme val="minor"/>
      </rPr>
      <t xml:space="preserve"> în cazul în care a fost selectat în Rândul A1 „</t>
    </r>
    <r>
      <rPr>
        <b/>
        <i/>
        <sz val="8"/>
        <color rgb="FFC00000"/>
        <rFont val="Calibri"/>
        <family val="2"/>
        <charset val="204"/>
        <scheme val="minor"/>
      </rPr>
      <t>Alte substanțe”</t>
    </r>
  </si>
  <si>
    <r>
      <t>se introduce volumul normativ al apelor uzate (Vn), exprimat în m</t>
    </r>
    <r>
      <rPr>
        <i/>
        <vertAlign val="superscript"/>
        <sz val="8"/>
        <color rgb="FFC00000"/>
        <rFont val="Calibri"/>
        <family val="2"/>
        <scheme val="minor"/>
      </rPr>
      <t>3</t>
    </r>
  </si>
  <si>
    <t>se introduce valoarea coeficientul de agresivitate (A) pentru poluantul inclus în Rândul A2</t>
  </si>
  <si>
    <t>se calculează automat masa (cantitatea) normativă  stabilită pentru deversările de poluanți, exprimată în tone</t>
  </si>
  <si>
    <r>
      <t xml:space="preserve"> m</t>
    </r>
    <r>
      <rPr>
        <i/>
        <vertAlign val="superscript"/>
        <sz val="9"/>
        <color theme="1"/>
        <rFont val="Calibri"/>
        <family val="2"/>
        <scheme val="minor"/>
      </rPr>
      <t>3</t>
    </r>
  </si>
  <si>
    <r>
      <t>se indică întreg volumul real (Vr) al evacuărilor/deversărilor de ape uzate pe parcursul unui an, în m</t>
    </r>
    <r>
      <rPr>
        <i/>
        <vertAlign val="superscript"/>
        <sz val="9"/>
        <color rgb="FFC00000"/>
        <rFont val="Calibri"/>
        <family val="2"/>
        <scheme val="minor"/>
      </rPr>
      <t>3</t>
    </r>
  </si>
  <si>
    <t>se selectează automat suma totală a plății în baza datelor din Rândul 6</t>
  </si>
  <si>
    <t>se selectează automat „ape meteorice și nivale”, în cazul indicării în Rândul A scurgerilor din averse de pe teritoriul întreprinderii (ape meteorice)</t>
  </si>
  <si>
    <t>se selectează automat „ape de ploaie”, în cazul indicării în Rândul A a scurgerilor din averse de pe teritoriul întreprinderii (ape meteorice)</t>
  </si>
  <si>
    <t>**Terenuri acoperite de pietriș, %</t>
  </si>
  <si>
    <t>se introduce valoarea coeficientul de agresivitate (A) pentru poluantul inclus în Rândul 1.1</t>
  </si>
  <si>
    <t>se introduce automat coeficientul de scurgere pentru „ape de ploaie”  (media coeficientului de scurgere pentru terenurile asfaltate) (Y)</t>
  </si>
  <si>
    <t>Indicator EMPOLDEP19</t>
  </si>
  <si>
    <r>
      <t>mg/dm</t>
    </r>
    <r>
      <rPr>
        <i/>
        <vertAlign val="superscript"/>
        <sz val="9"/>
        <color rgb="FF0070C0"/>
        <rFont val="Calibri"/>
        <family val="2"/>
        <scheme val="minor"/>
      </rPr>
      <t>3</t>
    </r>
  </si>
  <si>
    <r>
      <t>mg/dm</t>
    </r>
    <r>
      <rPr>
        <i/>
        <vertAlign val="superscript"/>
        <sz val="9"/>
        <color rgb="FFC00000"/>
        <rFont val="Calibri"/>
        <family val="2"/>
        <charset val="204"/>
        <scheme val="minor"/>
      </rPr>
      <t>3</t>
    </r>
  </si>
  <si>
    <r>
      <t>se introduce concentrația normativă a poluantului „i”, (Cn(i)), exprimată în exprimată în mg/dm</t>
    </r>
    <r>
      <rPr>
        <i/>
        <vertAlign val="superscript"/>
        <sz val="8"/>
        <color rgb="FFC00000"/>
        <rFont val="Calibri"/>
        <family val="2"/>
        <scheme val="minor"/>
      </rPr>
      <t>3</t>
    </r>
    <r>
      <rPr>
        <i/>
        <sz val="8"/>
        <color rgb="FFC00000"/>
        <rFont val="Calibri"/>
        <family val="2"/>
        <charset val="204"/>
        <scheme val="minor"/>
      </rPr>
      <t>)</t>
    </r>
  </si>
  <si>
    <r>
      <t>se introduce concentrația reală a poluantului (Cr(i)), exprimată în mg/dm</t>
    </r>
    <r>
      <rPr>
        <i/>
        <vertAlign val="superscript"/>
        <sz val="8"/>
        <color rgb="FFC00000"/>
        <rFont val="Calibri"/>
        <family val="2"/>
        <scheme val="minor"/>
      </rPr>
      <t>3</t>
    </r>
    <r>
      <rPr>
        <i/>
        <sz val="8"/>
        <color rgb="FFC00000"/>
        <rFont val="Calibri"/>
        <family val="2"/>
        <charset val="204"/>
        <scheme val="minor"/>
      </rPr>
      <t>)</t>
    </r>
  </si>
  <si>
    <r>
      <t>se introduce concentrația reală a poluantului „i”, (Cr(i)), exprimată în exprimată în mg/dm</t>
    </r>
    <r>
      <rPr>
        <i/>
        <vertAlign val="superscript"/>
        <sz val="8"/>
        <color rgb="FFC00000"/>
        <rFont val="Calibri"/>
        <family val="2"/>
        <scheme val="minor"/>
      </rPr>
      <t>3</t>
    </r>
    <r>
      <rPr>
        <i/>
        <sz val="8"/>
        <color rgb="FFC00000"/>
        <rFont val="Calibri"/>
        <family val="2"/>
        <charset val="204"/>
        <scheme val="minor"/>
      </rPr>
      <t>)</t>
    </r>
  </si>
  <si>
    <r>
      <t xml:space="preserve">se completează denumirea poluantului </t>
    </r>
    <r>
      <rPr>
        <i/>
        <u/>
        <sz val="9"/>
        <color rgb="FFC00000"/>
        <rFont val="Calibri"/>
        <family val="2"/>
        <scheme val="minor"/>
      </rPr>
      <t>doar</t>
    </r>
    <r>
      <rPr>
        <i/>
        <sz val="9"/>
        <color rgb="FFC00000"/>
        <rFont val="Calibri"/>
        <family val="2"/>
        <scheme val="minor"/>
      </rPr>
      <t xml:space="preserve"> în cazul în care a fost selectat în rândul 1 </t>
    </r>
    <r>
      <rPr>
        <b/>
        <i/>
        <sz val="9"/>
        <color rgb="FFC00000"/>
        <rFont val="Calibri"/>
        <family val="2"/>
        <scheme val="minor"/>
      </rPr>
      <t>„Alte substanțe”</t>
    </r>
  </si>
  <si>
    <r>
      <t xml:space="preserve">se introduce valoarea coeficientul de agresivitate (A) pentru </t>
    </r>
    <r>
      <rPr>
        <b/>
        <i/>
        <sz val="9"/>
        <color rgb="FFC00000"/>
        <rFont val="Calibri"/>
        <family val="2"/>
        <charset val="204"/>
        <scheme val="minor"/>
      </rPr>
      <t>poluantul inclus în rândul 1.1</t>
    </r>
  </si>
  <si>
    <t>se introduce cantitatea reală a poluantului emis în atmosferă în întreaga perioadă fiscală de raportare, exprimată în tone convenționale</t>
  </si>
  <si>
    <r>
      <t>se introduce volumul real al apelor uzate deversate (Vr), exprimat în m</t>
    </r>
    <r>
      <rPr>
        <i/>
        <vertAlign val="superscript"/>
        <sz val="8"/>
        <color rgb="FFC00000"/>
        <rFont val="Calibri"/>
        <family val="2"/>
        <charset val="204"/>
        <scheme val="minor"/>
      </rPr>
      <t>3</t>
    </r>
  </si>
  <si>
    <r>
      <t>se introduce concentrația normativă a poluantului pentru „</t>
    </r>
    <r>
      <rPr>
        <b/>
        <i/>
        <sz val="8"/>
        <color rgb="FFC00000"/>
        <rFont val="Calibri"/>
        <family val="2"/>
        <charset val="204"/>
        <scheme val="minor"/>
      </rPr>
      <t xml:space="preserve">Alte substanțe" </t>
    </r>
    <r>
      <rPr>
        <i/>
        <sz val="8"/>
        <color rgb="FFC00000"/>
        <rFont val="Calibri"/>
        <family val="2"/>
        <scheme val="minor"/>
      </rPr>
      <t>din Rândul A2</t>
    </r>
    <r>
      <rPr>
        <i/>
        <sz val="8"/>
        <color rgb="FFC00000"/>
        <rFont val="Calibri"/>
        <family val="2"/>
        <charset val="204"/>
        <scheme val="minor"/>
      </rPr>
      <t>,  exprimată în mg/dm</t>
    </r>
    <r>
      <rPr>
        <i/>
        <vertAlign val="superscript"/>
        <sz val="8"/>
        <color rgb="FFC00000"/>
        <rFont val="Calibri"/>
        <family val="2"/>
        <scheme val="minor"/>
      </rPr>
      <t>3</t>
    </r>
    <r>
      <rPr>
        <i/>
        <sz val="8"/>
        <color rgb="FFC00000"/>
        <rFont val="Calibri"/>
        <family val="2"/>
        <charset val="204"/>
        <scheme val="minor"/>
      </rPr>
      <t>)</t>
    </r>
  </si>
  <si>
    <t>Subiecții care admit deversări de poluanți cu apele uzate în colectoarele canalelor de scurgere pentru must de dejecții animaliere</t>
  </si>
  <si>
    <t>substanțe în suspensie</t>
  </si>
  <si>
    <t>produse petroliere</t>
  </si>
  <si>
    <t>Fe total</t>
  </si>
  <si>
    <t>Rândurile 7, 8, 9, 10 se completează doar în cazurile depășirii normativelor stabilite</t>
  </si>
  <si>
    <r>
      <t xml:space="preserve">Rândurile 7, 8, 9, 10 se completează automat pentru cazurile </t>
    </r>
    <r>
      <rPr>
        <b/>
        <i/>
        <sz val="9"/>
        <color theme="1"/>
        <rFont val="Calibri"/>
        <family val="2"/>
        <charset val="204"/>
        <scheme val="minor"/>
      </rPr>
      <t>depășirii normativelor stabilite</t>
    </r>
  </si>
  <si>
    <r>
      <t xml:space="preserve">Rândurile 7, 8, 9, 10 se completează automat pentru cazurile </t>
    </r>
    <r>
      <rPr>
        <b/>
        <i/>
        <sz val="9"/>
        <color theme="1"/>
        <rFont val="Calibri"/>
        <family val="2"/>
        <charset val="204"/>
        <scheme val="minor"/>
      </rPr>
      <t>depășirii normativelor stabilite.</t>
    </r>
  </si>
  <si>
    <r>
      <t xml:space="preserve">Rândurile 7-10  </t>
    </r>
    <r>
      <rPr>
        <b/>
        <i/>
        <sz val="11"/>
        <color theme="1"/>
        <rFont val="Calibri"/>
        <family val="2"/>
        <charset val="204"/>
        <scheme val="minor"/>
      </rPr>
      <t>nu se completează</t>
    </r>
  </si>
  <si>
    <t>Oxizi de sodiu</t>
  </si>
  <si>
    <t>Oxizi de magneziu</t>
  </si>
  <si>
    <t>Oxizi de potasiu</t>
  </si>
  <si>
    <t>Oxizi de calciu</t>
  </si>
  <si>
    <t>Oxizi de fier</t>
  </si>
  <si>
    <t>Oxizi de stronţiu</t>
  </si>
  <si>
    <t>Oxizi de molibden</t>
  </si>
  <si>
    <t>Oxizi de volfram</t>
  </si>
  <si>
    <t>Oxizi de bismut</t>
  </si>
  <si>
    <t xml:space="preserve">Compuşi neorganici de mercur </t>
  </si>
  <si>
    <t>Compuşi neorganici de plumb</t>
  </si>
  <si>
    <t>Praf de ghips</t>
  </si>
  <si>
    <t>Praf de calcar</t>
  </si>
  <si>
    <t>Poluanții conform Legii</t>
  </si>
  <si>
    <t>se selectează în celulă denumirea poluantului deversat cu apele uzate în sisteme de canalizare. În cazul când se indică „Alte substanțe”, informația se introduce în Rândul 1.2</t>
  </si>
  <si>
    <r>
      <rPr>
        <b/>
        <sz val="10"/>
        <color rgb="FFC00000"/>
        <rFont val="Calibri"/>
        <family val="2"/>
        <charset val="204"/>
        <scheme val="minor"/>
      </rPr>
      <t>!NOTĂ</t>
    </r>
    <r>
      <rPr>
        <sz val="10"/>
        <color theme="1"/>
        <rFont val="Calibri"/>
        <family val="2"/>
        <charset val="204"/>
        <scheme val="minor"/>
      </rPr>
      <t xml:space="preserve">: În cazul lipsei controlului de laborator și a normelor DLA pentru deversarea </t>
    </r>
    <r>
      <rPr>
        <b/>
        <sz val="10"/>
        <color theme="1"/>
        <rFont val="Calibri"/>
        <family val="2"/>
        <charset val="204"/>
        <scheme val="minor"/>
      </rPr>
      <t>apelor meteorice</t>
    </r>
    <r>
      <rPr>
        <sz val="10"/>
        <color theme="1"/>
        <rFont val="Calibri"/>
        <family val="2"/>
        <charset val="204"/>
        <scheme val="minor"/>
      </rPr>
      <t xml:space="preserve">, valorile </t>
    </r>
    <r>
      <rPr>
        <b/>
        <sz val="10"/>
        <color theme="1"/>
        <rFont val="Calibri"/>
        <family val="2"/>
        <charset val="204"/>
        <scheme val="minor"/>
      </rPr>
      <t>concentrațiilor normative</t>
    </r>
    <r>
      <rPr>
        <sz val="10"/>
        <color theme="1"/>
        <rFont val="Calibri"/>
        <family val="2"/>
        <charset val="204"/>
        <scheme val="minor"/>
      </rPr>
      <t xml:space="preserve"> ale poluanților se indică cele din anexa nr. 2 la HG nr. 950/2013, iar valorile </t>
    </r>
    <r>
      <rPr>
        <b/>
        <sz val="10"/>
        <color theme="1"/>
        <rFont val="Calibri"/>
        <family val="2"/>
        <charset val="204"/>
        <scheme val="minor"/>
      </rPr>
      <t>concentrațiilor reale</t>
    </r>
    <r>
      <rPr>
        <sz val="10"/>
        <color theme="1"/>
        <rFont val="Calibri"/>
        <family val="2"/>
        <charset val="204"/>
        <scheme val="minor"/>
      </rPr>
      <t xml:space="preserve"> ale poluanților pentru calculul plății se stabilesc la nivelul celor maximal posibile potrivit investigațiilor respective de ramură, realizându-se media celor indicate în pct. 28 din anexa nr.3 la Ordinul MADRM nr. 15/2019.</t>
    </r>
  </si>
  <si>
    <t>*Introduceți stratul depunerilor atmosferice în perioada RECE</t>
  </si>
  <si>
    <t>se introduce masa reală (cantitatea reală) a poluantului emis în atmosferă în întreaga perioadă fiscală de raportare, care depășesc limita normativelor stabilite, exprimată în tone</t>
  </si>
  <si>
    <t>Masa (cantitatea) normativă pentru deversările de poluanți</t>
  </si>
  <si>
    <t>Masa (cantitatea) reală pentru deversările de poluanți</t>
  </si>
  <si>
    <t>Concentratia normativa pentru calcul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</si>
</sst>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0.000"/>
    <numFmt numFmtId="165" formatCode="0.0000"/>
    <numFmt numFmtId="166" formatCode="0.00000"/>
    <numFmt numFmtId="167" formatCode="0.00000000000000"/>
    <numFmt numFmtId="168" formatCode="0.0"/>
    <numFmt numFmtId="169" formatCode="0.0000000"/>
  </numFmts>
  <fonts count="66" x14ac:knownFonts="1">
    <font>
      <sz val="11"/>
      <color theme="1"/>
      <name val="Calibri"/>
      <family val="2"/>
      <charset val="204"/>
      <scheme val="minor"/>
    </font>
    <font>
      <sz val="11"/>
      <color theme="1"/>
      <name val="Calibri"/>
      <family val="2"/>
      <scheme val="minor"/>
    </font>
    <font>
      <sz val="9"/>
      <color theme="1"/>
      <name val="Calibri"/>
      <family val="2"/>
      <charset val="204"/>
      <scheme val="minor"/>
    </font>
    <font>
      <vertAlign val="subscript"/>
      <sz val="9"/>
      <color theme="1"/>
      <name val="Calibri"/>
      <family val="2"/>
      <charset val="204"/>
      <scheme val="minor"/>
    </font>
    <font>
      <i/>
      <sz val="9"/>
      <color theme="1"/>
      <name val="Calibri"/>
      <family val="2"/>
      <charset val="204"/>
      <scheme val="minor"/>
    </font>
    <font>
      <b/>
      <sz val="9"/>
      <color theme="1"/>
      <name val="Calibri"/>
      <family val="2"/>
      <charset val="204"/>
      <scheme val="minor"/>
    </font>
    <font>
      <b/>
      <sz val="9"/>
      <color rgb="FF000000"/>
      <name val="Calibri"/>
      <family val="2"/>
      <charset val="204"/>
      <scheme val="minor"/>
    </font>
    <font>
      <sz val="9"/>
      <color rgb="FF000000"/>
      <name val="Calibri"/>
      <family val="2"/>
      <charset val="204"/>
      <scheme val="minor"/>
    </font>
    <font>
      <b/>
      <sz val="12"/>
      <color rgb="FF000000"/>
      <name val="Times New Roman"/>
      <family val="1"/>
      <charset val="204"/>
    </font>
    <font>
      <sz val="12"/>
      <color rgb="FF000000"/>
      <name val="Times New Roman"/>
      <family val="1"/>
      <charset val="204"/>
    </font>
    <font>
      <b/>
      <sz val="9"/>
      <color rgb="FF000000"/>
      <name val="Times New Roman"/>
      <family val="1"/>
      <charset val="204"/>
    </font>
    <font>
      <sz val="9"/>
      <color rgb="FF000000"/>
      <name val="Times New Roman"/>
      <family val="1"/>
      <charset val="204"/>
    </font>
    <font>
      <b/>
      <sz val="11"/>
      <color theme="1"/>
      <name val="Calibri"/>
      <family val="2"/>
      <charset val="204"/>
      <scheme val="minor"/>
    </font>
    <font>
      <sz val="10"/>
      <color theme="1"/>
      <name val="Calibri"/>
      <family val="2"/>
      <charset val="204"/>
      <scheme val="minor"/>
    </font>
    <font>
      <i/>
      <sz val="10"/>
      <color theme="1"/>
      <name val="Calibri"/>
      <family val="2"/>
      <charset val="204"/>
      <scheme val="minor"/>
    </font>
    <font>
      <sz val="9"/>
      <color rgb="FFFF0000"/>
      <name val="Calibri"/>
      <family val="2"/>
      <charset val="204"/>
      <scheme val="minor"/>
    </font>
    <font>
      <sz val="24"/>
      <color rgb="FFFF0000"/>
      <name val="Calibri"/>
      <family val="2"/>
      <charset val="204"/>
      <scheme val="minor"/>
    </font>
    <font>
      <i/>
      <sz val="11"/>
      <color theme="1"/>
      <name val="Calibri"/>
      <family val="2"/>
      <charset val="204"/>
      <scheme val="minor"/>
    </font>
    <font>
      <i/>
      <sz val="10"/>
      <color rgb="FF0070C0"/>
      <name val="Calibri"/>
      <family val="2"/>
      <charset val="204"/>
      <scheme val="minor"/>
    </font>
    <font>
      <sz val="10"/>
      <name val="Calibri"/>
      <family val="2"/>
      <charset val="204"/>
      <scheme val="minor"/>
    </font>
    <font>
      <sz val="11"/>
      <color theme="1"/>
      <name val="Calibri"/>
      <family val="2"/>
      <charset val="204"/>
      <scheme val="minor"/>
    </font>
    <font>
      <i/>
      <sz val="9"/>
      <color rgb="FFC00000"/>
      <name val="Calibri"/>
      <family val="2"/>
      <charset val="204"/>
      <scheme val="minor"/>
    </font>
    <font>
      <b/>
      <sz val="10"/>
      <color rgb="FFC00000"/>
      <name val="Calibri"/>
      <family val="2"/>
      <charset val="204"/>
      <scheme val="minor"/>
    </font>
    <font>
      <sz val="10"/>
      <color rgb="FFC00000"/>
      <name val="Calibri"/>
      <family val="2"/>
      <charset val="204"/>
      <scheme val="minor"/>
    </font>
    <font>
      <sz val="11"/>
      <color theme="4"/>
      <name val="Calibri"/>
      <family val="2"/>
      <charset val="204"/>
      <scheme val="minor"/>
    </font>
    <font>
      <i/>
      <sz val="9"/>
      <color theme="4"/>
      <name val="Calibri"/>
      <family val="2"/>
      <charset val="204"/>
      <scheme val="minor"/>
    </font>
    <font>
      <i/>
      <sz val="10"/>
      <color theme="4"/>
      <name val="Calibri"/>
      <family val="2"/>
      <charset val="204"/>
      <scheme val="minor"/>
    </font>
    <font>
      <b/>
      <sz val="16"/>
      <color rgb="FFC00000"/>
      <name val="Calibri"/>
      <family val="2"/>
      <charset val="204"/>
      <scheme val="minor"/>
    </font>
    <font>
      <sz val="8"/>
      <color theme="1"/>
      <name val="Calibri"/>
      <family val="2"/>
      <charset val="204"/>
      <scheme val="minor"/>
    </font>
    <font>
      <i/>
      <sz val="9"/>
      <color rgb="FF0070C0"/>
      <name val="Calibri"/>
      <family val="2"/>
      <charset val="204"/>
      <scheme val="minor"/>
    </font>
    <font>
      <b/>
      <sz val="9"/>
      <color rgb="FFC00000"/>
      <name val="Calibri"/>
      <family val="2"/>
      <charset val="204"/>
      <scheme val="minor"/>
    </font>
    <font>
      <b/>
      <sz val="10"/>
      <color theme="8"/>
      <name val="Calibri"/>
      <family val="2"/>
      <charset val="204"/>
      <scheme val="minor"/>
    </font>
    <font>
      <b/>
      <sz val="11"/>
      <color theme="1"/>
      <name val="Calibri"/>
      <family val="2"/>
      <scheme val="minor"/>
    </font>
    <font>
      <b/>
      <sz val="9"/>
      <color theme="1"/>
      <name val="Calibri"/>
      <family val="2"/>
      <scheme val="minor"/>
    </font>
    <font>
      <b/>
      <sz val="9"/>
      <name val="Calibri"/>
      <family val="2"/>
      <charset val="204"/>
      <scheme val="minor"/>
    </font>
    <font>
      <b/>
      <sz val="10"/>
      <name val="Calibri"/>
      <family val="2"/>
      <charset val="204"/>
      <scheme val="minor"/>
    </font>
    <font>
      <b/>
      <sz val="9"/>
      <color theme="4"/>
      <name val="Calibri"/>
      <family val="2"/>
      <charset val="204"/>
      <scheme val="minor"/>
    </font>
    <font>
      <i/>
      <vertAlign val="superscript"/>
      <sz val="9"/>
      <color rgb="FF0070C0"/>
      <name val="Calibri"/>
      <family val="2"/>
      <scheme val="minor"/>
    </font>
    <font>
      <i/>
      <vertAlign val="superscript"/>
      <sz val="9"/>
      <color rgb="FFC00000"/>
      <name val="Calibri"/>
      <family val="2"/>
      <scheme val="minor"/>
    </font>
    <font>
      <b/>
      <sz val="11"/>
      <color theme="1"/>
      <name val="Times New Roman"/>
      <family val="1"/>
      <charset val="204"/>
    </font>
    <font>
      <b/>
      <sz val="10"/>
      <color theme="1"/>
      <name val="Calibri"/>
      <family val="2"/>
      <scheme val="minor"/>
    </font>
    <font>
      <i/>
      <sz val="9"/>
      <color rgb="FFC00000"/>
      <name val="Calibri"/>
      <family val="2"/>
      <scheme val="minor"/>
    </font>
    <font>
      <i/>
      <u/>
      <sz val="9"/>
      <color rgb="FFC00000"/>
      <name val="Calibri"/>
      <family val="2"/>
      <scheme val="minor"/>
    </font>
    <font>
      <b/>
      <i/>
      <sz val="9"/>
      <color rgb="FFC00000"/>
      <name val="Calibri"/>
      <family val="2"/>
      <scheme val="minor"/>
    </font>
    <font>
      <i/>
      <sz val="8"/>
      <color rgb="FFC00000"/>
      <name val="Calibri"/>
      <family val="2"/>
      <charset val="204"/>
      <scheme val="minor"/>
    </font>
    <font>
      <i/>
      <vertAlign val="superscript"/>
      <sz val="8"/>
      <color rgb="FFC00000"/>
      <name val="Calibri"/>
      <family val="2"/>
      <charset val="204"/>
      <scheme val="minor"/>
    </font>
    <font>
      <sz val="9"/>
      <name val="Calibri"/>
      <family val="2"/>
      <charset val="204"/>
      <scheme val="minor"/>
    </font>
    <font>
      <vertAlign val="subscript"/>
      <sz val="9"/>
      <name val="Calibri"/>
      <family val="2"/>
      <charset val="204"/>
      <scheme val="minor"/>
    </font>
    <font>
      <b/>
      <u/>
      <sz val="9"/>
      <name val="Calibri"/>
      <family val="2"/>
      <charset val="204"/>
      <scheme val="minor"/>
    </font>
    <font>
      <i/>
      <sz val="8"/>
      <color rgb="FFC00000"/>
      <name val="Calibri"/>
      <family val="2"/>
      <scheme val="minor"/>
    </font>
    <font>
      <sz val="12"/>
      <color theme="1"/>
      <name val="Calibri"/>
      <family val="2"/>
      <charset val="204"/>
      <scheme val="minor"/>
    </font>
    <font>
      <b/>
      <sz val="10"/>
      <color theme="1"/>
      <name val="Calibri"/>
      <family val="2"/>
      <charset val="204"/>
      <scheme val="minor"/>
    </font>
    <font>
      <sz val="7"/>
      <color theme="1"/>
      <name val="Calibri"/>
      <family val="2"/>
      <charset val="204"/>
      <scheme val="minor"/>
    </font>
    <font>
      <b/>
      <i/>
      <sz val="8"/>
      <color rgb="FFC00000"/>
      <name val="Calibri"/>
      <family val="2"/>
      <charset val="204"/>
      <scheme val="minor"/>
    </font>
    <font>
      <b/>
      <i/>
      <sz val="9"/>
      <color rgb="FFC00000"/>
      <name val="Calibri"/>
      <family val="2"/>
      <charset val="204"/>
      <scheme val="minor"/>
    </font>
    <font>
      <b/>
      <i/>
      <sz val="9"/>
      <color theme="1"/>
      <name val="Calibri"/>
      <family val="2"/>
      <charset val="204"/>
      <scheme val="minor"/>
    </font>
    <font>
      <b/>
      <i/>
      <sz val="11"/>
      <color theme="1"/>
      <name val="Calibri"/>
      <family val="2"/>
      <charset val="204"/>
      <scheme val="minor"/>
    </font>
    <font>
      <b/>
      <i/>
      <sz val="11"/>
      <color rgb="FF00B050"/>
      <name val="Calibri"/>
      <family val="2"/>
      <charset val="204"/>
      <scheme val="minor"/>
    </font>
    <font>
      <b/>
      <i/>
      <sz val="11"/>
      <color theme="4"/>
      <name val="Calibri"/>
      <family val="2"/>
      <charset val="204"/>
      <scheme val="minor"/>
    </font>
    <font>
      <b/>
      <i/>
      <vertAlign val="subscript"/>
      <sz val="11"/>
      <color theme="1"/>
      <name val="Calibri"/>
      <family val="2"/>
      <charset val="204"/>
      <scheme val="minor"/>
    </font>
    <font>
      <i/>
      <vertAlign val="superscript"/>
      <sz val="8"/>
      <color rgb="FFC00000"/>
      <name val="Calibri"/>
      <family val="2"/>
      <scheme val="minor"/>
    </font>
    <font>
      <i/>
      <vertAlign val="superscript"/>
      <sz val="9"/>
      <color theme="1"/>
      <name val="Calibri"/>
      <family val="2"/>
      <scheme val="minor"/>
    </font>
    <font>
      <sz val="9"/>
      <color theme="1"/>
      <name val="Calibri"/>
      <family val="2"/>
      <scheme val="minor"/>
    </font>
    <font>
      <i/>
      <vertAlign val="superscript"/>
      <sz val="9"/>
      <color rgb="FFC00000"/>
      <name val="Calibri"/>
      <family val="2"/>
      <charset val="204"/>
      <scheme val="minor"/>
    </font>
    <font>
      <b/>
      <sz val="12"/>
      <color rgb="FFC00000"/>
      <name val="Calibri"/>
      <family val="2"/>
      <charset val="204"/>
      <scheme val="minor"/>
    </font>
    <font>
      <b/>
      <sz val="12"/>
      <color rgb="FF960000"/>
      <name val="Calibri"/>
      <family val="2"/>
      <charset val="204"/>
      <scheme val="minor"/>
    </font>
  </fonts>
  <fills count="11">
    <fill>
      <patternFill patternType="none"/>
    </fill>
    <fill>
      <patternFill patternType="gray125"/>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0" tint="-0.249977111117893"/>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rgb="FFFFFF00"/>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thin">
        <color indexed="64"/>
      </left>
      <right/>
      <top/>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medium">
        <color indexed="64"/>
      </left>
      <right/>
      <top/>
      <bottom/>
      <diagonal/>
    </border>
    <border>
      <left style="medium">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right/>
      <top style="medium">
        <color indexed="64"/>
      </top>
      <bottom/>
      <diagonal/>
    </border>
    <border>
      <left style="medium">
        <color indexed="64"/>
      </left>
      <right/>
      <top style="medium">
        <color indexed="64"/>
      </top>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9" fontId="20" fillId="0" borderId="0" applyFont="0" applyFill="0" applyBorder="0" applyAlignment="0" applyProtection="0"/>
  </cellStyleXfs>
  <cellXfs count="613">
    <xf numFmtId="0" fontId="0" fillId="0" borderId="0" xfId="0"/>
    <xf numFmtId="0" fontId="2" fillId="0" borderId="1" xfId="0" applyFont="1" applyBorder="1" applyAlignment="1" applyProtection="1">
      <alignment horizontal="center" vertical="center" wrapText="1"/>
      <protection hidden="1"/>
    </xf>
    <xf numFmtId="0" fontId="4" fillId="0" borderId="1" xfId="0" applyFont="1" applyBorder="1" applyAlignment="1" applyProtection="1">
      <alignment horizontal="center" vertical="center" wrapText="1"/>
      <protection hidden="1"/>
    </xf>
    <xf numFmtId="49" fontId="4" fillId="0" borderId="1" xfId="0" applyNumberFormat="1" applyFont="1" applyBorder="1" applyAlignment="1" applyProtection="1">
      <alignment horizontal="center" vertical="center" wrapText="1"/>
      <protection hidden="1"/>
    </xf>
    <xf numFmtId="0" fontId="2" fillId="0" borderId="1" xfId="0" applyFont="1" applyFill="1" applyBorder="1" applyAlignment="1" applyProtection="1">
      <alignment vertical="center" wrapText="1"/>
      <protection locked="0"/>
    </xf>
    <xf numFmtId="0" fontId="2" fillId="0" borderId="1" xfId="0" applyFont="1" applyFill="1" applyBorder="1" applyAlignment="1" applyProtection="1">
      <alignment vertical="center" wrapText="1"/>
      <protection hidden="1"/>
    </xf>
    <xf numFmtId="1" fontId="2" fillId="0" borderId="1" xfId="0" applyNumberFormat="1" applyFont="1" applyBorder="1" applyAlignment="1" applyProtection="1">
      <alignment vertical="center" wrapText="1"/>
      <protection locked="0"/>
    </xf>
    <xf numFmtId="2" fontId="2" fillId="3" borderId="1" xfId="0" applyNumberFormat="1" applyFont="1" applyFill="1" applyBorder="1" applyAlignment="1" applyProtection="1">
      <alignment vertical="center" wrapText="1"/>
      <protection hidden="1"/>
    </xf>
    <xf numFmtId="2" fontId="2" fillId="3" borderId="1" xfId="0" applyNumberFormat="1" applyFont="1" applyFill="1" applyBorder="1" applyAlignment="1" applyProtection="1">
      <alignment horizontal="right" vertical="center" wrapText="1"/>
      <protection hidden="1"/>
    </xf>
    <xf numFmtId="0" fontId="2" fillId="0" borderId="0" xfId="0" applyFont="1" applyProtection="1">
      <protection locked="0"/>
    </xf>
    <xf numFmtId="0" fontId="6" fillId="2" borderId="1" xfId="0" applyFont="1" applyFill="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7" fillId="2" borderId="1" xfId="0" applyFont="1" applyFill="1" applyBorder="1" applyAlignment="1" applyProtection="1">
      <alignment vertical="center" wrapText="1"/>
      <protection locked="0"/>
    </xf>
    <xf numFmtId="0" fontId="7" fillId="2" borderId="1" xfId="0" applyFont="1" applyFill="1" applyBorder="1" applyAlignment="1" applyProtection="1">
      <alignment horizontal="center" vertical="center" wrapText="1"/>
      <protection locked="0"/>
    </xf>
    <xf numFmtId="2" fontId="2" fillId="0" borderId="0" xfId="0" applyNumberFormat="1" applyFont="1" applyProtection="1">
      <protection locked="0"/>
    </xf>
    <xf numFmtId="0" fontId="7" fillId="2" borderId="1" xfId="0" applyFont="1" applyFill="1" applyBorder="1" applyAlignment="1" applyProtection="1">
      <alignment vertical="top" wrapText="1"/>
      <protection locked="0"/>
    </xf>
    <xf numFmtId="0" fontId="7" fillId="2" borderId="7" xfId="0" applyFont="1" applyFill="1" applyBorder="1" applyAlignment="1" applyProtection="1">
      <alignment vertical="center" wrapText="1"/>
      <protection locked="0"/>
    </xf>
    <xf numFmtId="0" fontId="5" fillId="0" borderId="1" xfId="0" applyFont="1" applyBorder="1" applyAlignment="1" applyProtection="1">
      <alignment horizontal="center" vertical="center" wrapText="1"/>
      <protection hidden="1"/>
    </xf>
    <xf numFmtId="2" fontId="2" fillId="0" borderId="1" xfId="0" applyNumberFormat="1" applyFont="1" applyFill="1" applyBorder="1" applyAlignment="1" applyProtection="1">
      <alignment vertical="center" wrapText="1"/>
      <protection locked="0"/>
    </xf>
    <xf numFmtId="0" fontId="2" fillId="0" borderId="1" xfId="0" applyFont="1" applyBorder="1" applyProtection="1">
      <protection locked="0"/>
    </xf>
    <xf numFmtId="164" fontId="2" fillId="0" borderId="1" xfId="0" applyNumberFormat="1" applyFont="1" applyFill="1" applyBorder="1" applyAlignment="1" applyProtection="1">
      <alignment vertical="center" wrapText="1"/>
      <protection locked="0"/>
    </xf>
    <xf numFmtId="164" fontId="2" fillId="0" borderId="1" xfId="0" applyNumberFormat="1" applyFont="1" applyBorder="1" applyAlignment="1" applyProtection="1">
      <alignment vertical="center" wrapText="1"/>
      <protection locked="0"/>
    </xf>
    <xf numFmtId="164" fontId="2" fillId="0" borderId="1" xfId="0" applyNumberFormat="1" applyFont="1" applyBorder="1" applyProtection="1">
      <protection locked="0"/>
    </xf>
    <xf numFmtId="165" fontId="2" fillId="3" borderId="1" xfId="0" applyNumberFormat="1" applyFont="1" applyFill="1" applyBorder="1" applyAlignment="1" applyProtection="1">
      <alignment vertical="center" wrapText="1"/>
      <protection hidden="1"/>
    </xf>
    <xf numFmtId="165" fontId="2" fillId="3" borderId="1" xfId="0" applyNumberFormat="1" applyFont="1" applyFill="1" applyBorder="1" applyProtection="1">
      <protection hidden="1"/>
    </xf>
    <xf numFmtId="0" fontId="8" fillId="2" borderId="1" xfId="0" applyFont="1" applyFill="1" applyBorder="1" applyAlignment="1">
      <alignment horizontal="center" vertical="center" wrapText="1"/>
    </xf>
    <xf numFmtId="0" fontId="9" fillId="2" borderId="1" xfId="0" applyFont="1" applyFill="1" applyBorder="1" applyAlignment="1">
      <alignment vertical="center" wrapText="1"/>
    </xf>
    <xf numFmtId="0" fontId="9" fillId="2"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1" fillId="2" borderId="1" xfId="0" applyFont="1" applyFill="1" applyBorder="1" applyAlignment="1">
      <alignment vertical="center" wrapText="1"/>
    </xf>
    <xf numFmtId="0" fontId="11" fillId="2" borderId="1" xfId="0" applyFont="1" applyFill="1" applyBorder="1" applyAlignment="1">
      <alignment horizontal="center" vertical="center" wrapText="1"/>
    </xf>
    <xf numFmtId="164" fontId="2" fillId="3" borderId="1" xfId="0" applyNumberFormat="1" applyFont="1" applyFill="1" applyBorder="1" applyProtection="1">
      <protection locked="0"/>
    </xf>
    <xf numFmtId="165" fontId="2" fillId="3" borderId="1" xfId="0" applyNumberFormat="1" applyFont="1" applyFill="1" applyBorder="1" applyProtection="1">
      <protection locked="0"/>
    </xf>
    <xf numFmtId="0" fontId="2" fillId="0" borderId="0" xfId="0" applyFont="1" applyAlignment="1" applyProtection="1">
      <alignment horizontal="center" vertical="center" wrapText="1"/>
      <protection locked="0"/>
    </xf>
    <xf numFmtId="2" fontId="2" fillId="3" borderId="1" xfId="0" applyNumberFormat="1" applyFont="1" applyFill="1" applyBorder="1" applyProtection="1">
      <protection locked="0"/>
    </xf>
    <xf numFmtId="0" fontId="2" fillId="4" borderId="1" xfId="0" applyFont="1" applyFill="1" applyBorder="1" applyAlignment="1" applyProtection="1">
      <alignment horizontal="center" vertical="center" wrapText="1"/>
      <protection hidden="1"/>
    </xf>
    <xf numFmtId="0" fontId="4" fillId="4" borderId="1" xfId="0" applyFont="1" applyFill="1" applyBorder="1" applyAlignment="1" applyProtection="1">
      <alignment horizontal="center" vertical="center" wrapText="1"/>
      <protection hidden="1"/>
    </xf>
    <xf numFmtId="0" fontId="5" fillId="4" borderId="1" xfId="0" applyFont="1" applyFill="1" applyBorder="1" applyAlignment="1" applyProtection="1">
      <alignment horizontal="center" vertical="center" wrapText="1"/>
      <protection hidden="1"/>
    </xf>
    <xf numFmtId="49" fontId="4" fillId="4" borderId="1" xfId="0" applyNumberFormat="1" applyFont="1" applyFill="1" applyBorder="1" applyAlignment="1" applyProtection="1">
      <alignment horizontal="center" vertical="center" wrapText="1"/>
      <protection hidden="1"/>
    </xf>
    <xf numFmtId="2" fontId="2" fillId="3" borderId="5" xfId="0" applyNumberFormat="1" applyFont="1" applyFill="1" applyBorder="1" applyAlignment="1" applyProtection="1">
      <alignment vertical="center" wrapText="1"/>
      <protection hidden="1"/>
    </xf>
    <xf numFmtId="165" fontId="2" fillId="3" borderId="5" xfId="0" applyNumberFormat="1" applyFont="1" applyFill="1" applyBorder="1" applyAlignment="1" applyProtection="1">
      <alignment vertical="center" wrapText="1"/>
      <protection hidden="1"/>
    </xf>
    <xf numFmtId="165" fontId="2" fillId="3" borderId="5" xfId="0" applyNumberFormat="1" applyFont="1" applyFill="1" applyBorder="1" applyProtection="1">
      <protection hidden="1"/>
    </xf>
    <xf numFmtId="2" fontId="5" fillId="3" borderId="5" xfId="0" applyNumberFormat="1" applyFont="1" applyFill="1" applyBorder="1" applyAlignment="1" applyProtection="1">
      <alignment horizontal="right" vertical="center" wrapText="1"/>
      <protection hidden="1"/>
    </xf>
    <xf numFmtId="2" fontId="5" fillId="3" borderId="1" xfId="0" applyNumberFormat="1" applyFont="1" applyFill="1" applyBorder="1" applyAlignment="1" applyProtection="1">
      <alignment horizontal="right" vertical="center" wrapText="1"/>
      <protection hidden="1"/>
    </xf>
    <xf numFmtId="2" fontId="2" fillId="0" borderId="1" xfId="0" applyNumberFormat="1" applyFont="1" applyFill="1" applyBorder="1" applyProtection="1">
      <protection locked="0"/>
    </xf>
    <xf numFmtId="2" fontId="5" fillId="0" borderId="1" xfId="0" applyNumberFormat="1" applyFont="1" applyFill="1" applyBorder="1" applyAlignment="1" applyProtection="1">
      <alignment horizontal="right" vertical="center" wrapText="1"/>
      <protection hidden="1"/>
    </xf>
    <xf numFmtId="49" fontId="4" fillId="4" borderId="2" xfId="0" applyNumberFormat="1" applyFont="1" applyFill="1" applyBorder="1" applyAlignment="1" applyProtection="1">
      <alignment horizontal="center" vertical="center" wrapText="1"/>
      <protection hidden="1"/>
    </xf>
    <xf numFmtId="0" fontId="2" fillId="4" borderId="1" xfId="0" applyFont="1" applyFill="1" applyBorder="1" applyAlignment="1" applyProtection="1">
      <alignment horizontal="center" vertical="center" wrapText="1"/>
      <protection hidden="1"/>
    </xf>
    <xf numFmtId="0" fontId="13" fillId="0" borderId="0" xfId="0" applyFont="1" applyAlignment="1" applyProtection="1">
      <alignment horizontal="right"/>
      <protection hidden="1"/>
    </xf>
    <xf numFmtId="0" fontId="15" fillId="0" borderId="0" xfId="0" applyFont="1" applyAlignment="1" applyProtection="1">
      <alignment vertical="center"/>
      <protection hidden="1"/>
    </xf>
    <xf numFmtId="0" fontId="2" fillId="0" borderId="0" xfId="0" applyFont="1" applyProtection="1">
      <protection hidden="1"/>
    </xf>
    <xf numFmtId="0" fontId="6" fillId="2" borderId="1" xfId="0" applyFont="1" applyFill="1" applyBorder="1" applyAlignment="1" applyProtection="1">
      <alignment horizontal="center" vertical="center" wrapText="1"/>
      <protection hidden="1"/>
    </xf>
    <xf numFmtId="0" fontId="7" fillId="2" borderId="1" xfId="0" applyFont="1" applyFill="1" applyBorder="1" applyAlignment="1" applyProtection="1">
      <alignment vertical="center" wrapText="1"/>
      <protection hidden="1"/>
    </xf>
    <xf numFmtId="2" fontId="2" fillId="0" borderId="0" xfId="0" applyNumberFormat="1" applyFont="1" applyProtection="1">
      <protection hidden="1"/>
    </xf>
    <xf numFmtId="0" fontId="7" fillId="2" borderId="1" xfId="0" applyFont="1" applyFill="1" applyBorder="1" applyAlignment="1" applyProtection="1">
      <alignment vertical="top" wrapText="1"/>
      <protection hidden="1"/>
    </xf>
    <xf numFmtId="0" fontId="2" fillId="0" borderId="1" xfId="0" applyFont="1" applyBorder="1" applyProtection="1">
      <protection hidden="1"/>
    </xf>
    <xf numFmtId="49" fontId="0" fillId="0" borderId="0" xfId="0" applyNumberFormat="1" applyAlignment="1" applyProtection="1">
      <alignment horizontal="center" vertical="center"/>
      <protection hidden="1"/>
    </xf>
    <xf numFmtId="0" fontId="0" fillId="0" borderId="0" xfId="0" applyProtection="1">
      <protection hidden="1"/>
    </xf>
    <xf numFmtId="0" fontId="14" fillId="0" borderId="0" xfId="0" applyFont="1" applyAlignment="1" applyProtection="1">
      <alignment horizontal="center" vertical="center"/>
      <protection hidden="1"/>
    </xf>
    <xf numFmtId="49" fontId="13" fillId="0" borderId="0" xfId="0" applyNumberFormat="1" applyFont="1" applyAlignment="1" applyProtection="1">
      <alignment horizontal="right" vertical="center"/>
      <protection hidden="1"/>
    </xf>
    <xf numFmtId="49" fontId="13" fillId="0" borderId="0" xfId="0" applyNumberFormat="1" applyFont="1" applyAlignment="1" applyProtection="1">
      <alignment horizontal="center" vertical="center" wrapText="1"/>
      <protection hidden="1"/>
    </xf>
    <xf numFmtId="2" fontId="13" fillId="0" borderId="0" xfId="0" applyNumberFormat="1" applyFont="1" applyAlignment="1" applyProtection="1">
      <alignment horizontal="right" vertical="center"/>
      <protection hidden="1"/>
    </xf>
    <xf numFmtId="0" fontId="2" fillId="0" borderId="1" xfId="0" applyFont="1" applyFill="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13" fillId="0" borderId="0" xfId="0" applyFont="1" applyAlignment="1" applyProtection="1">
      <alignment horizontal="center" vertical="center" wrapText="1"/>
      <protection hidden="1"/>
    </xf>
    <xf numFmtId="0" fontId="2" fillId="0" borderId="1" xfId="0" applyFont="1" applyBorder="1" applyAlignment="1" applyProtection="1">
      <alignment wrapText="1"/>
      <protection hidden="1"/>
    </xf>
    <xf numFmtId="0" fontId="2" fillId="0" borderId="0" xfId="0" applyFont="1" applyAlignment="1" applyProtection="1">
      <alignment vertical="center" wrapText="1"/>
      <protection hidden="1"/>
    </xf>
    <xf numFmtId="165" fontId="13" fillId="5" borderId="1" xfId="0" applyNumberFormat="1" applyFont="1" applyFill="1" applyBorder="1" applyAlignment="1" applyProtection="1">
      <alignment horizontal="right" vertical="center"/>
      <protection hidden="1"/>
    </xf>
    <xf numFmtId="2" fontId="13" fillId="5" borderId="1" xfId="0" applyNumberFormat="1" applyFont="1" applyFill="1" applyBorder="1" applyAlignment="1" applyProtection="1">
      <alignment horizontal="right" vertical="center"/>
      <protection hidden="1"/>
    </xf>
    <xf numFmtId="0" fontId="13" fillId="5" borderId="1" xfId="0" applyNumberFormat="1" applyFont="1" applyFill="1" applyBorder="1" applyAlignment="1" applyProtection="1">
      <alignment horizontal="right" vertical="center"/>
      <protection hidden="1"/>
    </xf>
    <xf numFmtId="0" fontId="14" fillId="0" borderId="0" xfId="0" applyFont="1" applyAlignment="1" applyProtection="1">
      <alignment horizontal="right" vertical="center" wrapText="1"/>
      <protection hidden="1"/>
    </xf>
    <xf numFmtId="49" fontId="13" fillId="0" borderId="14" xfId="0" applyNumberFormat="1" applyFont="1" applyBorder="1" applyAlignment="1" applyProtection="1">
      <alignment horizontal="right" vertical="center"/>
      <protection locked="0"/>
    </xf>
    <xf numFmtId="0" fontId="5" fillId="4" borderId="4" xfId="0" applyFont="1" applyFill="1" applyBorder="1" applyAlignment="1" applyProtection="1">
      <alignment horizontal="center" vertical="center" wrapText="1"/>
      <protection hidden="1"/>
    </xf>
    <xf numFmtId="0" fontId="2" fillId="0" borderId="0" xfId="0" applyFont="1" applyAlignment="1" applyProtection="1">
      <alignment horizontal="center" vertical="center" wrapText="1"/>
      <protection hidden="1"/>
    </xf>
    <xf numFmtId="0" fontId="10" fillId="2" borderId="1" xfId="0" applyFont="1" applyFill="1" applyBorder="1" applyAlignment="1" applyProtection="1">
      <alignment horizontal="center" vertical="center" wrapText="1"/>
      <protection hidden="1"/>
    </xf>
    <xf numFmtId="0" fontId="11" fillId="2" borderId="1" xfId="0" applyFont="1" applyFill="1" applyBorder="1" applyAlignment="1" applyProtection="1">
      <alignment vertical="center" wrapText="1"/>
      <protection hidden="1"/>
    </xf>
    <xf numFmtId="0" fontId="11" fillId="2" borderId="1" xfId="0" applyFont="1" applyFill="1" applyBorder="1" applyAlignment="1" applyProtection="1">
      <alignment horizontal="center" vertical="center" wrapText="1"/>
      <protection hidden="1"/>
    </xf>
    <xf numFmtId="0" fontId="7" fillId="2" borderId="7" xfId="0" applyFont="1" applyFill="1" applyBorder="1" applyAlignment="1" applyProtection="1">
      <alignment vertical="center" wrapText="1"/>
      <protection hidden="1"/>
    </xf>
    <xf numFmtId="0" fontId="14" fillId="6" borderId="2" xfId="0" applyFont="1" applyFill="1" applyBorder="1" applyAlignment="1" applyProtection="1">
      <alignment horizontal="center" vertical="center"/>
      <protection hidden="1"/>
    </xf>
    <xf numFmtId="0" fontId="14" fillId="6" borderId="1" xfId="0" applyFont="1" applyFill="1" applyBorder="1" applyAlignment="1" applyProtection="1">
      <alignment horizontal="center" vertical="center"/>
      <protection hidden="1"/>
    </xf>
    <xf numFmtId="0" fontId="12" fillId="6" borderId="5" xfId="0" applyFont="1" applyFill="1" applyBorder="1" applyAlignment="1" applyProtection="1">
      <alignment vertical="center" wrapText="1"/>
      <protection hidden="1"/>
    </xf>
    <xf numFmtId="0" fontId="4" fillId="6" borderId="1" xfId="0" applyFont="1" applyFill="1" applyBorder="1" applyAlignment="1" applyProtection="1">
      <alignment horizontal="center" vertical="center" wrapText="1"/>
      <protection hidden="1"/>
    </xf>
    <xf numFmtId="0" fontId="12" fillId="6" borderId="1" xfId="0" applyFont="1" applyFill="1" applyBorder="1" applyProtection="1">
      <protection hidden="1"/>
    </xf>
    <xf numFmtId="0" fontId="23" fillId="6" borderId="8" xfId="0" applyNumberFormat="1" applyFont="1" applyFill="1" applyBorder="1" applyAlignment="1" applyProtection="1">
      <alignment horizontal="left" vertical="center"/>
      <protection hidden="1"/>
    </xf>
    <xf numFmtId="0" fontId="26" fillId="6" borderId="5" xfId="0" applyNumberFormat="1" applyFont="1" applyFill="1" applyBorder="1" applyAlignment="1" applyProtection="1">
      <alignment horizontal="left" vertical="center" wrapText="1"/>
      <protection hidden="1"/>
    </xf>
    <xf numFmtId="0" fontId="0" fillId="0" borderId="0" xfId="0" applyAlignment="1" applyProtection="1">
      <alignment horizontal="center"/>
      <protection hidden="1"/>
    </xf>
    <xf numFmtId="0" fontId="2" fillId="3" borderId="1" xfId="0" applyFont="1" applyFill="1" applyBorder="1" applyAlignment="1" applyProtection="1">
      <alignment horizontal="center" vertical="center" wrapText="1"/>
      <protection hidden="1"/>
    </xf>
    <xf numFmtId="0" fontId="2" fillId="3" borderId="4" xfId="0" applyFont="1" applyFill="1" applyBorder="1" applyAlignment="1" applyProtection="1">
      <alignment horizontal="center" vertical="center" wrapText="1"/>
      <protection hidden="1"/>
    </xf>
    <xf numFmtId="2" fontId="2" fillId="0" borderId="1" xfId="0" applyNumberFormat="1" applyFont="1" applyFill="1" applyBorder="1" applyAlignment="1" applyProtection="1">
      <alignment horizontal="right" vertical="center" wrapText="1"/>
      <protection hidden="1"/>
    </xf>
    <xf numFmtId="0" fontId="2" fillId="0" borderId="0" xfId="0" applyFont="1" applyFill="1" applyProtection="1">
      <protection hidden="1"/>
    </xf>
    <xf numFmtId="0" fontId="5" fillId="3" borderId="1" xfId="0" applyFont="1" applyFill="1" applyBorder="1" applyProtection="1">
      <protection hidden="1"/>
    </xf>
    <xf numFmtId="2" fontId="5" fillId="3" borderId="1" xfId="0" applyNumberFormat="1" applyFont="1" applyFill="1" applyBorder="1" applyProtection="1">
      <protection hidden="1"/>
    </xf>
    <xf numFmtId="2" fontId="2" fillId="0" borderId="1" xfId="0" applyNumberFormat="1" applyFont="1" applyBorder="1" applyProtection="1">
      <protection hidden="1"/>
    </xf>
    <xf numFmtId="0" fontId="5" fillId="0" borderId="1" xfId="0" applyFont="1" applyBorder="1" applyAlignment="1" applyProtection="1">
      <alignment horizontal="center"/>
      <protection hidden="1"/>
    </xf>
    <xf numFmtId="2" fontId="13" fillId="0" borderId="1" xfId="0" applyNumberFormat="1" applyFont="1" applyBorder="1" applyAlignment="1" applyProtection="1">
      <alignment horizontal="center" vertical="center"/>
      <protection locked="0"/>
    </xf>
    <xf numFmtId="0" fontId="7" fillId="2" borderId="0" xfId="0" applyFont="1" applyFill="1" applyBorder="1" applyAlignment="1" applyProtection="1">
      <alignment vertical="center" wrapText="1"/>
      <protection hidden="1"/>
    </xf>
    <xf numFmtId="0" fontId="2" fillId="0" borderId="0" xfId="0" applyFont="1" applyBorder="1" applyProtection="1">
      <protection hidden="1"/>
    </xf>
    <xf numFmtId="0" fontId="2" fillId="0" borderId="0" xfId="0" applyFont="1" applyAlignment="1" applyProtection="1">
      <alignment horizontal="right"/>
      <protection hidden="1"/>
    </xf>
    <xf numFmtId="49" fontId="2" fillId="0" borderId="0" xfId="0" applyNumberFormat="1" applyFont="1" applyBorder="1" applyAlignment="1" applyProtection="1">
      <alignment horizontal="left" vertical="center"/>
      <protection hidden="1"/>
    </xf>
    <xf numFmtId="49" fontId="2" fillId="0" borderId="0" xfId="0" applyNumberFormat="1" applyFont="1" applyAlignment="1" applyProtection="1">
      <alignment horizontal="center" vertical="center"/>
      <protection hidden="1"/>
    </xf>
    <xf numFmtId="0" fontId="4" fillId="0" borderId="0" xfId="0" applyFont="1" applyAlignment="1" applyProtection="1">
      <alignment horizontal="center" vertical="center"/>
      <protection hidden="1"/>
    </xf>
    <xf numFmtId="49" fontId="2" fillId="0" borderId="0" xfId="0" applyNumberFormat="1" applyFont="1" applyAlignment="1" applyProtection="1">
      <alignment horizontal="right" vertical="center"/>
      <protection hidden="1"/>
    </xf>
    <xf numFmtId="2" fontId="2" fillId="0" borderId="0" xfId="0" applyNumberFormat="1" applyFont="1" applyAlignment="1" applyProtection="1">
      <alignment horizontal="right" vertical="center"/>
      <protection hidden="1"/>
    </xf>
    <xf numFmtId="0" fontId="2" fillId="0" borderId="0" xfId="0" applyFont="1" applyAlignment="1" applyProtection="1">
      <alignment wrapText="1"/>
      <protection hidden="1"/>
    </xf>
    <xf numFmtId="0" fontId="2" fillId="0" borderId="0" xfId="0" applyFont="1" applyAlignment="1" applyProtection="1">
      <alignment vertical="top" wrapText="1"/>
      <protection hidden="1"/>
    </xf>
    <xf numFmtId="165" fontId="5" fillId="3" borderId="1" xfId="0" applyNumberFormat="1" applyFont="1" applyFill="1" applyBorder="1" applyProtection="1">
      <protection hidden="1"/>
    </xf>
    <xf numFmtId="165" fontId="13" fillId="6" borderId="7" xfId="0" applyNumberFormat="1" applyFont="1" applyFill="1" applyBorder="1" applyAlignment="1" applyProtection="1">
      <alignment horizontal="right" vertical="center"/>
      <protection hidden="1"/>
    </xf>
    <xf numFmtId="2" fontId="13" fillId="6" borderId="6" xfId="0" applyNumberFormat="1" applyFont="1" applyFill="1" applyBorder="1" applyAlignment="1" applyProtection="1">
      <alignment horizontal="right" vertical="center"/>
      <protection hidden="1"/>
    </xf>
    <xf numFmtId="0" fontId="2" fillId="0" borderId="0" xfId="0" applyFont="1" applyAlignment="1" applyProtection="1">
      <protection hidden="1"/>
    </xf>
    <xf numFmtId="166" fontId="2" fillId="0" borderId="1" xfId="0" applyNumberFormat="1" applyFont="1" applyBorder="1" applyProtection="1">
      <protection hidden="1"/>
    </xf>
    <xf numFmtId="0" fontId="12" fillId="0" borderId="13" xfId="0" applyNumberFormat="1" applyFont="1" applyBorder="1" applyAlignment="1" applyProtection="1">
      <alignment horizontal="left" vertical="center"/>
      <protection hidden="1"/>
    </xf>
    <xf numFmtId="0" fontId="2" fillId="0" borderId="0" xfId="0" applyNumberFormat="1" applyFont="1" applyBorder="1" applyAlignment="1" applyProtection="1">
      <alignment horizontal="left" vertical="center"/>
      <protection hidden="1"/>
    </xf>
    <xf numFmtId="0" fontId="2" fillId="0" borderId="0" xfId="0" applyFont="1" applyAlignment="1" applyProtection="1">
      <alignment horizontal="center"/>
      <protection hidden="1"/>
    </xf>
    <xf numFmtId="0" fontId="2" fillId="0" borderId="0" xfId="0" applyFont="1" applyAlignment="1" applyProtection="1">
      <alignment horizontal="center" vertical="center" wrapText="1"/>
      <protection hidden="1"/>
    </xf>
    <xf numFmtId="49" fontId="12" fillId="0" borderId="13" xfId="0" applyNumberFormat="1" applyFont="1" applyBorder="1" applyAlignment="1" applyProtection="1">
      <alignment horizontal="left" vertical="center"/>
      <protection hidden="1"/>
    </xf>
    <xf numFmtId="49" fontId="2" fillId="0" borderId="18" xfId="0" applyNumberFormat="1" applyFont="1" applyBorder="1" applyAlignment="1" applyProtection="1">
      <alignment horizontal="center" vertical="center" wrapText="1"/>
      <protection locked="0"/>
    </xf>
    <xf numFmtId="49" fontId="2" fillId="0" borderId="24" xfId="0" applyNumberFormat="1" applyFont="1" applyBorder="1" applyAlignment="1" applyProtection="1">
      <alignment horizontal="center" vertical="center" wrapText="1"/>
      <protection locked="0"/>
    </xf>
    <xf numFmtId="0" fontId="12" fillId="0" borderId="18" xfId="0" applyFont="1" applyFill="1" applyBorder="1" applyAlignment="1" applyProtection="1">
      <alignment vertical="center"/>
      <protection hidden="1"/>
    </xf>
    <xf numFmtId="0" fontId="12" fillId="0" borderId="18" xfId="0" applyFont="1" applyFill="1" applyBorder="1" applyAlignment="1" applyProtection="1">
      <alignment vertical="center" wrapText="1"/>
      <protection hidden="1"/>
    </xf>
    <xf numFmtId="0" fontId="12" fillId="0" borderId="1" xfId="0" applyFont="1" applyFill="1" applyBorder="1" applyAlignment="1" applyProtection="1">
      <alignment horizontal="left" vertical="center" wrapText="1"/>
      <protection hidden="1"/>
    </xf>
    <xf numFmtId="0" fontId="12" fillId="0" borderId="18" xfId="0" applyFont="1" applyFill="1" applyBorder="1" applyAlignment="1" applyProtection="1">
      <alignment horizontal="left" vertical="top" wrapText="1"/>
      <protection hidden="1"/>
    </xf>
    <xf numFmtId="0" fontId="12" fillId="0" borderId="18" xfId="0" applyFont="1" applyFill="1" applyBorder="1" applyAlignment="1" applyProtection="1">
      <alignment horizontal="left" vertical="center" wrapText="1"/>
      <protection hidden="1"/>
    </xf>
    <xf numFmtId="0" fontId="12" fillId="0" borderId="18" xfId="0" applyFont="1" applyFill="1" applyBorder="1" applyProtection="1">
      <protection hidden="1"/>
    </xf>
    <xf numFmtId="0" fontId="33" fillId="0" borderId="36" xfId="0" applyFont="1" applyFill="1" applyBorder="1" applyAlignment="1" applyProtection="1">
      <alignment horizontal="center" vertical="center"/>
      <protection hidden="1"/>
    </xf>
    <xf numFmtId="0" fontId="21" fillId="4" borderId="16" xfId="0" applyNumberFormat="1" applyFont="1" applyFill="1" applyBorder="1" applyAlignment="1" applyProtection="1">
      <alignment horizontal="left" vertical="top" wrapText="1"/>
      <protection hidden="1"/>
    </xf>
    <xf numFmtId="0" fontId="46" fillId="0" borderId="1" xfId="0" applyFont="1" applyFill="1" applyBorder="1" applyAlignment="1" applyProtection="1">
      <alignment horizontal="right" vertical="center" wrapText="1"/>
      <protection hidden="1"/>
    </xf>
    <xf numFmtId="0" fontId="29" fillId="0" borderId="1" xfId="0" applyFont="1" applyFill="1" applyBorder="1" applyAlignment="1" applyProtection="1">
      <alignment horizontal="center" vertical="center" wrapText="1"/>
      <protection hidden="1"/>
    </xf>
    <xf numFmtId="0" fontId="21" fillId="0" borderId="1" xfId="0" applyFont="1" applyFill="1" applyBorder="1" applyAlignment="1" applyProtection="1">
      <alignment horizontal="center" vertical="center" wrapText="1"/>
      <protection hidden="1"/>
    </xf>
    <xf numFmtId="0" fontId="46" fillId="0" borderId="18" xfId="0" applyFont="1" applyFill="1" applyBorder="1" applyAlignment="1" applyProtection="1">
      <alignment horizontal="right" vertical="center" wrapText="1"/>
      <protection hidden="1"/>
    </xf>
    <xf numFmtId="0" fontId="29" fillId="0" borderId="18" xfId="0" applyFont="1" applyFill="1" applyBorder="1" applyAlignment="1" applyProtection="1">
      <alignment horizontal="center" vertical="center"/>
      <protection hidden="1"/>
    </xf>
    <xf numFmtId="0" fontId="21" fillId="0" borderId="18" xfId="0" applyFont="1" applyFill="1" applyBorder="1" applyAlignment="1" applyProtection="1">
      <alignment horizontal="center" vertical="center"/>
      <protection hidden="1"/>
    </xf>
    <xf numFmtId="0" fontId="14" fillId="4" borderId="27" xfId="0" applyFont="1" applyFill="1" applyBorder="1" applyAlignment="1" applyProtection="1">
      <alignment horizontal="center" vertical="center"/>
      <protection hidden="1"/>
    </xf>
    <xf numFmtId="0" fontId="4" fillId="4" borderId="27" xfId="0" applyFont="1" applyFill="1" applyBorder="1" applyAlignment="1" applyProtection="1">
      <alignment horizontal="center" vertical="center" wrapText="1"/>
      <protection hidden="1"/>
    </xf>
    <xf numFmtId="49" fontId="28" fillId="7" borderId="5" xfId="0" applyNumberFormat="1" applyFont="1" applyFill="1" applyBorder="1" applyAlignment="1" applyProtection="1">
      <alignment horizontal="center" vertical="center" wrapText="1"/>
      <protection hidden="1"/>
    </xf>
    <xf numFmtId="0" fontId="14" fillId="4" borderId="2" xfId="0" applyFont="1" applyFill="1" applyBorder="1" applyAlignment="1" applyProtection="1">
      <alignment horizontal="center" vertical="center"/>
      <protection hidden="1"/>
    </xf>
    <xf numFmtId="0" fontId="49" fillId="3" borderId="1" xfId="0" applyFont="1" applyFill="1" applyBorder="1" applyAlignment="1" applyProtection="1">
      <alignment vertical="top" wrapText="1"/>
      <protection hidden="1"/>
    </xf>
    <xf numFmtId="49" fontId="5" fillId="0" borderId="2" xfId="0" applyNumberFormat="1" applyFont="1" applyFill="1" applyBorder="1" applyAlignment="1" applyProtection="1">
      <alignment horizontal="center" vertical="center" wrapText="1"/>
      <protection hidden="1"/>
    </xf>
    <xf numFmtId="49" fontId="2" fillId="0" borderId="1" xfId="0" applyNumberFormat="1" applyFont="1" applyFill="1" applyBorder="1" applyAlignment="1" applyProtection="1">
      <alignment horizontal="right" vertical="center"/>
      <protection hidden="1"/>
    </xf>
    <xf numFmtId="0" fontId="5" fillId="0" borderId="1" xfId="0" applyFont="1" applyFill="1" applyBorder="1" applyAlignment="1" applyProtection="1">
      <alignment vertical="center" wrapText="1"/>
      <protection hidden="1"/>
    </xf>
    <xf numFmtId="0" fontId="5" fillId="0" borderId="5" xfId="0" applyFont="1" applyFill="1" applyBorder="1" applyAlignment="1" applyProtection="1">
      <alignment vertical="center" wrapText="1"/>
      <protection hidden="1"/>
    </xf>
    <xf numFmtId="0" fontId="5" fillId="0" borderId="1" xfId="0" applyFont="1" applyFill="1" applyBorder="1" applyAlignment="1" applyProtection="1">
      <alignment horizontal="left" vertical="top" wrapText="1"/>
      <protection hidden="1"/>
    </xf>
    <xf numFmtId="0" fontId="5" fillId="0" borderId="5" xfId="0" applyFont="1" applyFill="1" applyBorder="1" applyAlignment="1" applyProtection="1">
      <alignment vertical="center"/>
      <protection hidden="1"/>
    </xf>
    <xf numFmtId="0" fontId="5" fillId="0" borderId="1" xfId="0" applyFont="1" applyFill="1" applyBorder="1" applyAlignment="1" applyProtection="1">
      <alignment horizontal="left" vertical="center" wrapText="1"/>
      <protection hidden="1"/>
    </xf>
    <xf numFmtId="0" fontId="5" fillId="0" borderId="1" xfId="0" applyFont="1" applyFill="1" applyBorder="1" applyProtection="1">
      <protection hidden="1"/>
    </xf>
    <xf numFmtId="49" fontId="52" fillId="0" borderId="0" xfId="0" applyNumberFormat="1" applyFont="1" applyAlignment="1" applyProtection="1">
      <alignment horizontal="center" vertical="center" wrapText="1"/>
      <protection hidden="1"/>
    </xf>
    <xf numFmtId="0" fontId="44" fillId="6" borderId="1" xfId="0" applyFont="1" applyFill="1" applyBorder="1" applyAlignment="1" applyProtection="1">
      <alignment horizontal="left" vertical="top" wrapText="1"/>
      <protection hidden="1"/>
    </xf>
    <xf numFmtId="0" fontId="51" fillId="6" borderId="2" xfId="0" applyFont="1" applyFill="1" applyBorder="1" applyAlignment="1" applyProtection="1">
      <alignment vertical="center" wrapText="1"/>
      <protection hidden="1"/>
    </xf>
    <xf numFmtId="0" fontId="4" fillId="6" borderId="4" xfId="0" applyFont="1" applyFill="1" applyBorder="1" applyAlignment="1" applyProtection="1">
      <alignment horizontal="center" vertical="center" wrapText="1"/>
      <protection hidden="1"/>
    </xf>
    <xf numFmtId="0" fontId="4" fillId="6" borderId="1" xfId="0" applyFont="1" applyFill="1" applyBorder="1" applyAlignment="1" applyProtection="1">
      <alignment horizontal="center" vertical="center"/>
      <protection hidden="1"/>
    </xf>
    <xf numFmtId="0" fontId="4" fillId="6" borderId="2" xfId="0" applyFont="1" applyFill="1" applyBorder="1" applyAlignment="1" applyProtection="1">
      <alignment horizontal="center" vertical="center"/>
      <protection hidden="1"/>
    </xf>
    <xf numFmtId="0" fontId="5" fillId="0" borderId="6" xfId="0" applyFont="1" applyFill="1" applyBorder="1" applyAlignment="1" applyProtection="1">
      <alignment horizontal="left" vertical="center" wrapText="1"/>
      <protection hidden="1"/>
    </xf>
    <xf numFmtId="0" fontId="4" fillId="6" borderId="6" xfId="0" applyFont="1" applyFill="1" applyBorder="1" applyAlignment="1" applyProtection="1">
      <alignment horizontal="center" vertical="center"/>
      <protection hidden="1"/>
    </xf>
    <xf numFmtId="0" fontId="5" fillId="0" borderId="6" xfId="0" applyFont="1" applyFill="1" applyBorder="1" applyProtection="1">
      <protection hidden="1"/>
    </xf>
    <xf numFmtId="49" fontId="30" fillId="6" borderId="19" xfId="0" applyNumberFormat="1" applyFont="1" applyFill="1" applyBorder="1" applyAlignment="1" applyProtection="1">
      <alignment horizontal="right" vertical="center" wrapText="1"/>
      <protection hidden="1"/>
    </xf>
    <xf numFmtId="0" fontId="4" fillId="0" borderId="1" xfId="0" applyFont="1" applyFill="1" applyBorder="1" applyAlignment="1" applyProtection="1">
      <alignment horizontal="center" vertical="center"/>
      <protection hidden="1"/>
    </xf>
    <xf numFmtId="0" fontId="4" fillId="0" borderId="1" xfId="0" applyFont="1" applyFill="1" applyBorder="1" applyAlignment="1" applyProtection="1">
      <alignment horizontal="center" vertical="center" wrapText="1"/>
      <protection hidden="1"/>
    </xf>
    <xf numFmtId="0" fontId="21" fillId="6" borderId="23" xfId="0" applyNumberFormat="1" applyFont="1" applyFill="1" applyBorder="1" applyAlignment="1" applyProtection="1">
      <alignment horizontal="left" vertical="top" wrapText="1"/>
      <protection hidden="1"/>
    </xf>
    <xf numFmtId="0" fontId="39" fillId="0" borderId="1" xfId="0" applyFont="1" applyBorder="1" applyProtection="1">
      <protection hidden="1"/>
    </xf>
    <xf numFmtId="49" fontId="2" fillId="0" borderId="14" xfId="0" applyNumberFormat="1" applyFont="1" applyBorder="1" applyAlignment="1" applyProtection="1">
      <alignment horizontal="left" vertical="center" wrapText="1"/>
      <protection locked="0"/>
    </xf>
    <xf numFmtId="49" fontId="2" fillId="0" borderId="19" xfId="0" applyNumberFormat="1" applyFont="1" applyBorder="1" applyAlignment="1" applyProtection="1">
      <alignment horizontal="left" vertical="center" wrapText="1"/>
      <protection locked="0"/>
    </xf>
    <xf numFmtId="49" fontId="2" fillId="0" borderId="14" xfId="0" applyNumberFormat="1" applyFont="1" applyBorder="1" applyAlignment="1" applyProtection="1">
      <alignment horizontal="right" vertical="center"/>
      <protection locked="0"/>
    </xf>
    <xf numFmtId="49" fontId="30" fillId="6" borderId="6" xfId="0" applyNumberFormat="1" applyFont="1" applyFill="1" applyBorder="1" applyAlignment="1" applyProtection="1">
      <alignment horizontal="right" vertical="center" wrapText="1"/>
      <protection hidden="1"/>
    </xf>
    <xf numFmtId="49" fontId="5" fillId="6" borderId="1" xfId="0" applyNumberFormat="1" applyFont="1" applyFill="1" applyBorder="1" applyAlignment="1" applyProtection="1">
      <alignment horizontal="center" vertical="center" wrapText="1"/>
      <protection hidden="1"/>
    </xf>
    <xf numFmtId="0" fontId="5" fillId="6" borderId="1" xfId="0" applyFont="1" applyFill="1" applyBorder="1" applyAlignment="1" applyProtection="1">
      <alignment vertical="center" wrapText="1"/>
      <protection hidden="1"/>
    </xf>
    <xf numFmtId="0" fontId="44" fillId="6" borderId="1" xfId="0" applyFont="1" applyFill="1" applyBorder="1" applyAlignment="1" applyProtection="1">
      <alignment vertical="top" wrapText="1"/>
      <protection hidden="1"/>
    </xf>
    <xf numFmtId="49" fontId="2" fillId="0" borderId="1" xfId="0" applyNumberFormat="1" applyFont="1" applyBorder="1" applyAlignment="1" applyProtection="1">
      <alignment horizontal="right" vertical="center"/>
      <protection locked="0"/>
    </xf>
    <xf numFmtId="0" fontId="5" fillId="0" borderId="1" xfId="0" applyFont="1" applyFill="1" applyBorder="1" applyAlignment="1" applyProtection="1">
      <alignment vertical="center"/>
      <protection hidden="1"/>
    </xf>
    <xf numFmtId="49" fontId="12" fillId="0" borderId="1" xfId="0" applyNumberFormat="1" applyFont="1" applyFill="1" applyBorder="1" applyAlignment="1" applyProtection="1">
      <alignment horizontal="center" vertical="center"/>
      <protection hidden="1"/>
    </xf>
    <xf numFmtId="0" fontId="12" fillId="0" borderId="5" xfId="0" applyFont="1" applyFill="1" applyBorder="1" applyAlignment="1" applyProtection="1">
      <alignment vertical="center" wrapText="1"/>
      <protection hidden="1"/>
    </xf>
    <xf numFmtId="0" fontId="4" fillId="0" borderId="2" xfId="0" applyFont="1" applyFill="1" applyBorder="1" applyAlignment="1" applyProtection="1">
      <alignment horizontal="center" vertical="center" wrapText="1"/>
      <protection hidden="1"/>
    </xf>
    <xf numFmtId="0" fontId="14" fillId="0" borderId="1" xfId="0" applyFont="1" applyFill="1" applyBorder="1" applyAlignment="1" applyProtection="1">
      <alignment horizontal="center" vertical="center"/>
      <protection hidden="1"/>
    </xf>
    <xf numFmtId="0" fontId="12" fillId="0" borderId="1" xfId="0" applyFont="1" applyFill="1" applyBorder="1" applyAlignment="1" applyProtection="1">
      <alignment horizontal="left" vertical="top" wrapText="1"/>
      <protection hidden="1"/>
    </xf>
    <xf numFmtId="0" fontId="12" fillId="0" borderId="5" xfId="0" applyFont="1" applyFill="1" applyBorder="1" applyAlignment="1" applyProtection="1">
      <alignment vertical="center"/>
      <protection hidden="1"/>
    </xf>
    <xf numFmtId="0" fontId="12" fillId="0" borderId="1" xfId="0" applyFont="1" applyFill="1" applyBorder="1" applyProtection="1">
      <protection hidden="1"/>
    </xf>
    <xf numFmtId="49" fontId="28" fillId="0" borderId="0" xfId="0" applyNumberFormat="1" applyFont="1" applyAlignment="1" applyProtection="1">
      <alignment horizontal="center" vertical="center" wrapText="1"/>
      <protection hidden="1"/>
    </xf>
    <xf numFmtId="0" fontId="12" fillId="0" borderId="1" xfId="0" applyFont="1" applyFill="1" applyBorder="1" applyAlignment="1" applyProtection="1">
      <alignment vertical="center" wrapText="1"/>
      <protection hidden="1"/>
    </xf>
    <xf numFmtId="0" fontId="12" fillId="0" borderId="1" xfId="0" applyFont="1" applyFill="1" applyBorder="1" applyAlignment="1" applyProtection="1">
      <alignment vertical="center"/>
      <protection hidden="1"/>
    </xf>
    <xf numFmtId="2" fontId="18" fillId="4" borderId="7" xfId="0" applyNumberFormat="1" applyFont="1" applyFill="1" applyBorder="1" applyAlignment="1" applyProtection="1">
      <alignment horizontal="left" vertical="center" wrapText="1"/>
      <protection hidden="1"/>
    </xf>
    <xf numFmtId="49" fontId="12" fillId="0" borderId="1" xfId="0" applyNumberFormat="1" applyFont="1" applyFill="1" applyBorder="1" applyAlignment="1" applyProtection="1">
      <alignment horizontal="center" vertical="top"/>
      <protection hidden="1"/>
    </xf>
    <xf numFmtId="2" fontId="18" fillId="4" borderId="1" xfId="0" applyNumberFormat="1" applyFont="1" applyFill="1" applyBorder="1" applyAlignment="1" applyProtection="1">
      <alignment horizontal="left" vertical="center" wrapText="1"/>
      <protection hidden="1"/>
    </xf>
    <xf numFmtId="49" fontId="13" fillId="0" borderId="14" xfId="0" applyNumberFormat="1" applyFont="1" applyBorder="1" applyAlignment="1" applyProtection="1">
      <alignment vertical="center" wrapText="1"/>
      <protection locked="0"/>
    </xf>
    <xf numFmtId="2" fontId="13" fillId="0" borderId="14" xfId="0" applyNumberFormat="1" applyFont="1" applyFill="1" applyBorder="1" applyAlignment="1" applyProtection="1">
      <alignment vertical="center" wrapText="1"/>
      <protection locked="0"/>
    </xf>
    <xf numFmtId="0" fontId="28" fillId="0" borderId="0" xfId="0" applyFont="1" applyAlignment="1" applyProtection="1">
      <alignment wrapText="1"/>
      <protection hidden="1"/>
    </xf>
    <xf numFmtId="9" fontId="13" fillId="0" borderId="0" xfId="0" applyNumberFormat="1" applyFont="1" applyAlignment="1" applyProtection="1">
      <alignment horizontal="right"/>
      <protection hidden="1"/>
    </xf>
    <xf numFmtId="49" fontId="21" fillId="6" borderId="2" xfId="0" applyNumberFormat="1" applyFont="1" applyFill="1" applyBorder="1" applyAlignment="1" applyProtection="1">
      <alignment vertical="top" wrapText="1"/>
      <protection hidden="1"/>
    </xf>
    <xf numFmtId="49" fontId="21" fillId="6" borderId="1" xfId="0" applyNumberFormat="1" applyFont="1" applyFill="1" applyBorder="1" applyAlignment="1" applyProtection="1">
      <alignment vertical="top" wrapText="1"/>
      <protection hidden="1"/>
    </xf>
    <xf numFmtId="0" fontId="0" fillId="6" borderId="13" xfId="0" applyFill="1" applyBorder="1" applyAlignment="1" applyProtection="1">
      <protection hidden="1"/>
    </xf>
    <xf numFmtId="49" fontId="0" fillId="0" borderId="1" xfId="0" applyNumberFormat="1" applyFill="1" applyBorder="1" applyAlignment="1" applyProtection="1">
      <alignment horizontal="right" vertical="center"/>
      <protection hidden="1"/>
    </xf>
    <xf numFmtId="165" fontId="13" fillId="6" borderId="0" xfId="0" applyNumberFormat="1" applyFont="1" applyFill="1" applyBorder="1" applyAlignment="1" applyProtection="1">
      <alignment horizontal="right" vertical="center"/>
      <protection hidden="1"/>
    </xf>
    <xf numFmtId="0" fontId="57" fillId="0" borderId="1" xfId="0" applyFont="1" applyFill="1" applyBorder="1" applyAlignment="1" applyProtection="1">
      <alignment horizontal="right"/>
      <protection hidden="1"/>
    </xf>
    <xf numFmtId="0" fontId="0" fillId="0" borderId="0" xfId="0" applyFill="1" applyProtection="1">
      <protection hidden="1"/>
    </xf>
    <xf numFmtId="0" fontId="58" fillId="0" borderId="1" xfId="0" applyFont="1" applyFill="1" applyBorder="1" applyAlignment="1" applyProtection="1">
      <alignment horizontal="right" vertical="top" wrapText="1"/>
      <protection hidden="1"/>
    </xf>
    <xf numFmtId="0" fontId="13" fillId="0" borderId="0" xfId="0" applyFont="1" applyAlignment="1" applyProtection="1">
      <alignment vertical="top"/>
      <protection hidden="1"/>
    </xf>
    <xf numFmtId="0" fontId="56" fillId="0" borderId="1" xfId="0" applyFont="1" applyFill="1" applyBorder="1" applyAlignment="1" applyProtection="1">
      <alignment horizontal="right" vertical="center" wrapText="1"/>
      <protection hidden="1"/>
    </xf>
    <xf numFmtId="0" fontId="56" fillId="0" borderId="7" xfId="0" applyFont="1" applyFill="1" applyBorder="1" applyAlignment="1" applyProtection="1">
      <alignment horizontal="right" vertical="center" wrapText="1"/>
      <protection hidden="1"/>
    </xf>
    <xf numFmtId="0" fontId="12" fillId="0" borderId="9" xfId="0" applyFont="1" applyFill="1" applyBorder="1" applyAlignment="1" applyProtection="1">
      <alignment horizontal="right" vertical="top"/>
      <protection hidden="1"/>
    </xf>
    <xf numFmtId="49" fontId="33" fillId="0" borderId="7" xfId="0" applyNumberFormat="1" applyFont="1" applyFill="1" applyBorder="1" applyAlignment="1" applyProtection="1">
      <alignment horizontal="center" vertical="center"/>
      <protection hidden="1"/>
    </xf>
    <xf numFmtId="0" fontId="44" fillId="6" borderId="7" xfId="0" applyFont="1" applyFill="1" applyBorder="1" applyAlignment="1" applyProtection="1">
      <alignment horizontal="left" vertical="top" wrapText="1"/>
      <protection hidden="1"/>
    </xf>
    <xf numFmtId="4" fontId="2" fillId="0" borderId="7" xfId="0" applyNumberFormat="1" applyFont="1" applyFill="1" applyBorder="1" applyAlignment="1" applyProtection="1">
      <alignment horizontal="right" vertical="top"/>
      <protection locked="0"/>
    </xf>
    <xf numFmtId="0" fontId="56" fillId="0" borderId="0" xfId="0" applyFont="1"/>
    <xf numFmtId="0" fontId="56" fillId="0" borderId="7" xfId="0" applyFont="1" applyBorder="1"/>
    <xf numFmtId="0" fontId="56" fillId="0" borderId="6" xfId="0" applyFont="1" applyBorder="1"/>
    <xf numFmtId="0" fontId="0" fillId="0" borderId="10" xfId="0" applyBorder="1"/>
    <xf numFmtId="0" fontId="0" fillId="0" borderId="8" xfId="0" applyBorder="1"/>
    <xf numFmtId="0" fontId="0" fillId="0" borderId="11" xfId="0" applyBorder="1"/>
    <xf numFmtId="0" fontId="0" fillId="0" borderId="0" xfId="0" applyBorder="1"/>
    <xf numFmtId="0" fontId="2" fillId="0" borderId="0" xfId="0" applyFont="1" applyFill="1" applyAlignment="1" applyProtection="1">
      <alignment vertical="top" wrapText="1"/>
      <protection hidden="1"/>
    </xf>
    <xf numFmtId="0" fontId="2" fillId="6" borderId="1" xfId="0" applyNumberFormat="1" applyFont="1" applyFill="1" applyBorder="1" applyAlignment="1" applyProtection="1">
      <alignment horizontal="center" vertical="center" wrapText="1"/>
      <protection hidden="1"/>
    </xf>
    <xf numFmtId="49" fontId="2" fillId="0" borderId="14" xfId="0" applyNumberFormat="1" applyFont="1" applyBorder="1" applyAlignment="1" applyProtection="1">
      <alignment horizontal="center" vertical="center" wrapText="1"/>
      <protection locked="0"/>
    </xf>
    <xf numFmtId="49" fontId="30" fillId="0" borderId="47" xfId="0" applyNumberFormat="1" applyFont="1" applyFill="1" applyBorder="1" applyAlignment="1" applyProtection="1">
      <alignment horizontal="right" vertical="center" wrapText="1"/>
      <protection hidden="1"/>
    </xf>
    <xf numFmtId="4" fontId="2" fillId="6" borderId="7" xfId="0" applyNumberFormat="1" applyFont="1" applyFill="1" applyBorder="1" applyAlignment="1" applyProtection="1">
      <alignment vertical="top" wrapText="1"/>
      <protection hidden="1"/>
    </xf>
    <xf numFmtId="4" fontId="2" fillId="0" borderId="14" xfId="0" applyNumberFormat="1" applyFont="1" applyFill="1" applyBorder="1" applyAlignment="1" applyProtection="1">
      <alignment vertical="top"/>
      <protection locked="0"/>
    </xf>
    <xf numFmtId="0" fontId="21" fillId="0" borderId="27" xfId="0" applyFont="1" applyFill="1" applyBorder="1" applyAlignment="1" applyProtection="1">
      <alignment horizontal="center" vertical="center"/>
      <protection hidden="1"/>
    </xf>
    <xf numFmtId="0" fontId="21" fillId="0" borderId="2" xfId="0" applyFont="1" applyFill="1" applyBorder="1" applyAlignment="1" applyProtection="1">
      <alignment horizontal="center" vertical="center" wrapText="1"/>
      <protection hidden="1"/>
    </xf>
    <xf numFmtId="0" fontId="29" fillId="0" borderId="27" xfId="0" applyFont="1" applyFill="1" applyBorder="1" applyAlignment="1" applyProtection="1">
      <alignment horizontal="center" vertical="center"/>
      <protection hidden="1"/>
    </xf>
    <xf numFmtId="49" fontId="30" fillId="6" borderId="11" xfId="0" applyNumberFormat="1" applyFont="1" applyFill="1" applyBorder="1" applyAlignment="1" applyProtection="1">
      <alignment horizontal="right" vertical="center" wrapText="1"/>
      <protection hidden="1"/>
    </xf>
    <xf numFmtId="0" fontId="30" fillId="6" borderId="46" xfId="0" applyFont="1" applyFill="1" applyBorder="1" applyAlignment="1" applyProtection="1">
      <alignment horizontal="right" vertical="center" wrapText="1"/>
      <protection hidden="1"/>
    </xf>
    <xf numFmtId="0" fontId="2" fillId="6" borderId="1" xfId="0" applyNumberFormat="1" applyFont="1" applyFill="1" applyBorder="1" applyAlignment="1" applyProtection="1">
      <alignment horizontal="left" vertical="center" wrapText="1"/>
      <protection hidden="1"/>
    </xf>
    <xf numFmtId="0" fontId="41" fillId="3" borderId="2" xfId="0" applyFont="1" applyFill="1" applyBorder="1" applyAlignment="1" applyProtection="1">
      <alignment vertical="top" wrapText="1"/>
      <protection hidden="1"/>
    </xf>
    <xf numFmtId="0" fontId="14" fillId="4" borderId="0" xfId="0" applyFont="1" applyFill="1" applyBorder="1" applyAlignment="1" applyProtection="1">
      <alignment horizontal="center"/>
      <protection hidden="1"/>
    </xf>
    <xf numFmtId="0" fontId="13" fillId="0" borderId="1" xfId="0" applyFont="1" applyFill="1" applyBorder="1" applyAlignment="1" applyProtection="1">
      <alignment vertical="center"/>
      <protection hidden="1"/>
    </xf>
    <xf numFmtId="0" fontId="12" fillId="0" borderId="6" xfId="0" applyFont="1" applyFill="1" applyBorder="1" applyAlignment="1" applyProtection="1">
      <alignment vertical="center" wrapText="1"/>
      <protection hidden="1"/>
    </xf>
    <xf numFmtId="0" fontId="14" fillId="4" borderId="11" xfId="0" applyFont="1" applyFill="1" applyBorder="1" applyAlignment="1" applyProtection="1">
      <alignment horizontal="center" vertical="center"/>
      <protection hidden="1"/>
    </xf>
    <xf numFmtId="49" fontId="30" fillId="4" borderId="6" xfId="0" applyNumberFormat="1" applyFont="1" applyFill="1" applyBorder="1" applyAlignment="1" applyProtection="1">
      <alignment horizontal="right" vertical="center" wrapText="1"/>
      <protection hidden="1"/>
    </xf>
    <xf numFmtId="0" fontId="12" fillId="0" borderId="9" xfId="0" applyFont="1" applyFill="1" applyBorder="1" applyAlignment="1" applyProtection="1">
      <alignment horizontal="left" vertical="top"/>
      <protection hidden="1"/>
    </xf>
    <xf numFmtId="0" fontId="17" fillId="0" borderId="0" xfId="0" applyFont="1"/>
    <xf numFmtId="2" fontId="0" fillId="0" borderId="8" xfId="0" applyNumberFormat="1" applyBorder="1"/>
    <xf numFmtId="0" fontId="2" fillId="0" borderId="1" xfId="0" applyFont="1" applyBorder="1" applyAlignment="1" applyProtection="1">
      <alignment vertical="top"/>
      <protection hidden="1"/>
    </xf>
    <xf numFmtId="168" fontId="2" fillId="0" borderId="1" xfId="0" applyNumberFormat="1" applyFont="1" applyBorder="1" applyAlignment="1" applyProtection="1">
      <alignment vertical="top"/>
      <protection hidden="1"/>
    </xf>
    <xf numFmtId="2" fontId="2" fillId="0" borderId="1" xfId="0" applyNumberFormat="1" applyFont="1" applyBorder="1" applyAlignment="1" applyProtection="1">
      <alignment vertical="top"/>
      <protection hidden="1"/>
    </xf>
    <xf numFmtId="0" fontId="62" fillId="0" borderId="1" xfId="0" applyFont="1" applyBorder="1" applyAlignment="1" applyProtection="1">
      <alignment horizontal="left" vertical="center" wrapText="1"/>
      <protection hidden="1"/>
    </xf>
    <xf numFmtId="164" fontId="62" fillId="0" borderId="1" xfId="0" applyNumberFormat="1" applyFont="1" applyFill="1" applyBorder="1" applyAlignment="1" applyProtection="1">
      <alignment vertical="center" wrapText="1"/>
      <protection hidden="1"/>
    </xf>
    <xf numFmtId="2" fontId="2" fillId="0" borderId="1" xfId="0" applyNumberFormat="1" applyFont="1" applyBorder="1" applyAlignment="1" applyProtection="1">
      <alignment horizontal="right"/>
      <protection hidden="1"/>
    </xf>
    <xf numFmtId="2" fontId="2" fillId="0" borderId="1" xfId="0" applyNumberFormat="1" applyFont="1" applyBorder="1" applyAlignment="1" applyProtection="1">
      <alignment horizontal="right" vertical="center" wrapText="1"/>
      <protection hidden="1"/>
    </xf>
    <xf numFmtId="0" fontId="46" fillId="0" borderId="0" xfId="0" applyNumberFormat="1" applyFont="1" applyFill="1" applyBorder="1" applyAlignment="1" applyProtection="1">
      <alignment vertical="top" wrapText="1"/>
      <protection locked="0"/>
    </xf>
    <xf numFmtId="3" fontId="2" fillId="0" borderId="0" xfId="0" applyNumberFormat="1" applyFont="1" applyFill="1" applyBorder="1" applyAlignment="1" applyProtection="1">
      <alignment vertical="top"/>
      <protection locked="0"/>
    </xf>
    <xf numFmtId="4" fontId="2" fillId="0" borderId="0" xfId="0" applyNumberFormat="1" applyFont="1" applyFill="1" applyBorder="1" applyAlignment="1" applyProtection="1">
      <alignment vertical="top"/>
      <protection locked="0"/>
    </xf>
    <xf numFmtId="49" fontId="2" fillId="0" borderId="0" xfId="0" applyNumberFormat="1" applyFont="1" applyFill="1" applyBorder="1" applyAlignment="1" applyProtection="1">
      <alignment horizontal="left" vertical="center" wrapText="1"/>
      <protection locked="0"/>
    </xf>
    <xf numFmtId="0" fontId="21" fillId="0" borderId="0" xfId="0" applyNumberFormat="1" applyFont="1" applyFill="1" applyBorder="1" applyAlignment="1" applyProtection="1">
      <alignment horizontal="left" vertical="top" wrapText="1"/>
      <protection hidden="1"/>
    </xf>
    <xf numFmtId="0" fontId="2" fillId="0" borderId="0" xfId="0" applyNumberFormat="1" applyFont="1" applyFill="1" applyBorder="1" applyAlignment="1" applyProtection="1">
      <alignment horizontal="left" vertical="center" wrapText="1"/>
      <protection hidden="1"/>
    </xf>
    <xf numFmtId="2" fontId="2" fillId="0" borderId="0" xfId="0" applyNumberFormat="1" applyFont="1" applyFill="1" applyBorder="1" applyAlignment="1" applyProtection="1">
      <alignment horizontal="right" vertical="center" wrapText="1"/>
      <protection hidden="1"/>
    </xf>
    <xf numFmtId="49" fontId="2" fillId="0" borderId="0" xfId="0" applyNumberFormat="1" applyFont="1" applyFill="1" applyBorder="1" applyAlignment="1" applyProtection="1">
      <alignment horizontal="right" vertical="center"/>
      <protection locked="0"/>
    </xf>
    <xf numFmtId="2" fontId="2" fillId="0" borderId="0" xfId="0" applyNumberFormat="1" applyFont="1" applyFill="1" applyBorder="1" applyAlignment="1" applyProtection="1">
      <alignment vertical="center"/>
      <protection locked="0"/>
    </xf>
    <xf numFmtId="2" fontId="2" fillId="0" borderId="0" xfId="0" applyNumberFormat="1" applyFont="1" applyFill="1" applyBorder="1" applyAlignment="1" applyProtection="1">
      <alignment vertical="top" wrapText="1"/>
      <protection hidden="1"/>
    </xf>
    <xf numFmtId="165" fontId="2" fillId="0" borderId="0" xfId="0" applyNumberFormat="1" applyFont="1" applyFill="1" applyBorder="1" applyAlignment="1" applyProtection="1">
      <alignment vertical="top"/>
      <protection hidden="1"/>
    </xf>
    <xf numFmtId="2" fontId="2" fillId="0" borderId="0" xfId="0" applyNumberFormat="1" applyFont="1" applyFill="1" applyBorder="1" applyAlignment="1" applyProtection="1">
      <alignment vertical="top"/>
      <protection hidden="1"/>
    </xf>
    <xf numFmtId="49" fontId="5" fillId="0" borderId="0" xfId="0" applyNumberFormat="1" applyFont="1" applyFill="1" applyBorder="1" applyAlignment="1" applyProtection="1">
      <alignment vertical="center"/>
      <protection hidden="1"/>
    </xf>
    <xf numFmtId="4" fontId="2" fillId="0" borderId="16" xfId="0" applyNumberFormat="1" applyFont="1" applyFill="1" applyBorder="1" applyAlignment="1" applyProtection="1">
      <alignment horizontal="right" vertical="top"/>
      <protection locked="0"/>
    </xf>
    <xf numFmtId="4" fontId="2" fillId="0" borderId="0" xfId="0" applyNumberFormat="1" applyFont="1" applyFill="1" applyBorder="1" applyAlignment="1" applyProtection="1">
      <alignment horizontal="right" vertical="top"/>
      <protection locked="0"/>
    </xf>
    <xf numFmtId="49" fontId="2" fillId="0" borderId="0" xfId="0" applyNumberFormat="1" applyFont="1" applyFill="1" applyBorder="1" applyAlignment="1" applyProtection="1">
      <alignment horizontal="center" vertical="center" wrapText="1"/>
      <protection locked="0"/>
    </xf>
    <xf numFmtId="4" fontId="2" fillId="0" borderId="0" xfId="0" applyNumberFormat="1" applyFont="1" applyFill="1" applyBorder="1" applyAlignment="1" applyProtection="1">
      <alignment vertical="top" wrapText="1"/>
      <protection hidden="1"/>
    </xf>
    <xf numFmtId="0" fontId="2" fillId="0" borderId="0" xfId="0" applyNumberFormat="1" applyFont="1" applyFill="1" applyBorder="1" applyAlignment="1" applyProtection="1">
      <alignment horizontal="center" vertical="center" wrapText="1"/>
      <protection hidden="1"/>
    </xf>
    <xf numFmtId="49" fontId="5" fillId="0" borderId="8" xfId="0" applyNumberFormat="1" applyFont="1" applyFill="1" applyBorder="1" applyAlignment="1" applyProtection="1">
      <alignment vertical="center"/>
      <protection hidden="1"/>
    </xf>
    <xf numFmtId="0" fontId="5" fillId="0" borderId="1" xfId="0" applyFont="1" applyFill="1" applyBorder="1" applyAlignment="1" applyProtection="1">
      <alignment horizontal="left" vertical="center" wrapText="1"/>
      <protection hidden="1"/>
    </xf>
    <xf numFmtId="49" fontId="28" fillId="0" borderId="49" xfId="0" applyNumberFormat="1" applyFont="1" applyFill="1" applyBorder="1" applyAlignment="1" applyProtection="1">
      <alignment horizontal="right" vertical="center"/>
      <protection locked="0"/>
    </xf>
    <xf numFmtId="49" fontId="28" fillId="0" borderId="50" xfId="0" applyNumberFormat="1" applyFont="1" applyFill="1" applyBorder="1" applyAlignment="1" applyProtection="1">
      <alignment horizontal="right" vertical="center"/>
      <protection locked="0"/>
    </xf>
    <xf numFmtId="49" fontId="28" fillId="0" borderId="51" xfId="0" applyNumberFormat="1" applyFont="1" applyFill="1" applyBorder="1" applyAlignment="1" applyProtection="1">
      <alignment horizontal="right" vertical="center"/>
      <protection locked="0"/>
    </xf>
    <xf numFmtId="49" fontId="13" fillId="0" borderId="15" xfId="0" applyNumberFormat="1" applyFont="1" applyBorder="1" applyAlignment="1" applyProtection="1">
      <alignment horizontal="right" vertical="center"/>
      <protection hidden="1"/>
    </xf>
    <xf numFmtId="0" fontId="15" fillId="0" borderId="15" xfId="0" applyFont="1" applyBorder="1" applyAlignment="1" applyProtection="1">
      <alignment vertical="center"/>
      <protection hidden="1"/>
    </xf>
    <xf numFmtId="167" fontId="0" fillId="0" borderId="15" xfId="0" applyNumberFormat="1" applyBorder="1" applyProtection="1">
      <protection hidden="1"/>
    </xf>
    <xf numFmtId="0" fontId="0" fillId="0" borderId="15" xfId="0" applyBorder="1" applyProtection="1">
      <protection hidden="1"/>
    </xf>
    <xf numFmtId="49" fontId="0" fillId="0" borderId="15" xfId="0" applyNumberFormat="1" applyBorder="1" applyAlignment="1" applyProtection="1">
      <alignment horizontal="center" vertical="center"/>
      <protection hidden="1"/>
    </xf>
    <xf numFmtId="49" fontId="2" fillId="0" borderId="15" xfId="0" applyNumberFormat="1" applyFont="1" applyBorder="1" applyAlignment="1" applyProtection="1">
      <alignment horizontal="right" vertical="center"/>
      <protection hidden="1"/>
    </xf>
    <xf numFmtId="0" fontId="2" fillId="0" borderId="15" xfId="0" applyFont="1" applyBorder="1" applyProtection="1">
      <protection hidden="1"/>
    </xf>
    <xf numFmtId="49" fontId="2" fillId="0" borderId="15" xfId="0" applyNumberFormat="1" applyFont="1" applyBorder="1" applyAlignment="1" applyProtection="1">
      <alignment horizontal="center" vertical="center"/>
      <protection hidden="1"/>
    </xf>
    <xf numFmtId="0" fontId="14" fillId="0" borderId="15" xfId="0" applyFont="1" applyBorder="1" applyAlignment="1" applyProtection="1">
      <alignment horizontal="center" vertical="center"/>
      <protection hidden="1"/>
    </xf>
    <xf numFmtId="169" fontId="2" fillId="0" borderId="1" xfId="0" applyNumberFormat="1" applyFont="1" applyBorder="1" applyAlignment="1" applyProtection="1">
      <alignment horizontal="right" vertical="center" wrapText="1"/>
      <protection hidden="1"/>
    </xf>
    <xf numFmtId="169" fontId="2" fillId="0" borderId="1" xfId="0" applyNumberFormat="1" applyFont="1" applyFill="1" applyBorder="1" applyAlignment="1" applyProtection="1">
      <alignment horizontal="right" vertical="center" wrapText="1"/>
      <protection hidden="1"/>
    </xf>
    <xf numFmtId="169" fontId="2" fillId="0" borderId="1" xfId="0" applyNumberFormat="1" applyFont="1" applyFill="1" applyBorder="1" applyAlignment="1" applyProtection="1">
      <alignment horizontal="right"/>
      <protection hidden="1"/>
    </xf>
    <xf numFmtId="169" fontId="2" fillId="0" borderId="1" xfId="0" applyNumberFormat="1" applyFont="1" applyBorder="1" applyAlignment="1" applyProtection="1">
      <alignment horizontal="right"/>
      <protection hidden="1"/>
    </xf>
    <xf numFmtId="164" fontId="2" fillId="6" borderId="7" xfId="0" applyNumberFormat="1" applyFont="1" applyFill="1" applyBorder="1" applyAlignment="1" applyProtection="1">
      <alignment horizontal="right" vertical="center" wrapText="1"/>
      <protection hidden="1"/>
    </xf>
    <xf numFmtId="164" fontId="2" fillId="6" borderId="10" xfId="0" applyNumberFormat="1" applyFont="1" applyFill="1" applyBorder="1" applyAlignment="1" applyProtection="1">
      <alignment horizontal="right" vertical="center" wrapText="1"/>
      <protection hidden="1"/>
    </xf>
    <xf numFmtId="164" fontId="19" fillId="6" borderId="8" xfId="0" applyNumberFormat="1" applyFont="1" applyFill="1" applyBorder="1" applyAlignment="1" applyProtection="1">
      <alignment horizontal="right" vertical="center" wrapText="1"/>
      <protection hidden="1"/>
    </xf>
    <xf numFmtId="164" fontId="13" fillId="0" borderId="19" xfId="0" applyNumberFormat="1" applyFont="1" applyBorder="1" applyAlignment="1" applyProtection="1">
      <alignment horizontal="right" vertical="center"/>
      <protection locked="0"/>
    </xf>
    <xf numFmtId="0" fontId="0" fillId="0" borderId="0" xfId="0" applyAlignment="1">
      <alignment wrapText="1"/>
    </xf>
    <xf numFmtId="2" fontId="7" fillId="2" borderId="1" xfId="0" applyNumberFormat="1" applyFont="1" applyFill="1" applyBorder="1" applyAlignment="1" applyProtection="1">
      <alignment horizontal="center" vertical="center" wrapText="1"/>
      <protection hidden="1"/>
    </xf>
    <xf numFmtId="2" fontId="0" fillId="0" borderId="0" xfId="0" applyNumberFormat="1" applyAlignment="1">
      <alignment horizontal="right"/>
    </xf>
    <xf numFmtId="2" fontId="46" fillId="3" borderId="1" xfId="0" applyNumberFormat="1" applyFont="1" applyFill="1" applyBorder="1" applyAlignment="1" applyProtection="1">
      <alignment horizontal="center" vertical="center" wrapText="1"/>
      <protection hidden="1"/>
    </xf>
    <xf numFmtId="0" fontId="2" fillId="0" borderId="1" xfId="0" applyFont="1" applyBorder="1" applyAlignment="1" applyProtection="1">
      <alignment vertical="top" wrapText="1"/>
      <protection hidden="1"/>
    </xf>
    <xf numFmtId="0" fontId="2" fillId="0" borderId="0" xfId="0" applyFont="1" applyAlignment="1" applyProtection="1">
      <alignment vertical="top"/>
      <protection hidden="1"/>
    </xf>
    <xf numFmtId="0" fontId="64" fillId="0" borderId="27" xfId="0" applyFont="1" applyFill="1" applyBorder="1" applyAlignment="1" applyProtection="1">
      <alignment horizontal="center" vertical="center" wrapText="1"/>
      <protection hidden="1"/>
    </xf>
    <xf numFmtId="49" fontId="33" fillId="0" borderId="0" xfId="0" applyNumberFormat="1" applyFont="1" applyFill="1" applyBorder="1" applyAlignment="1" applyProtection="1">
      <alignment horizontal="center" vertical="center"/>
      <protection hidden="1"/>
    </xf>
    <xf numFmtId="0" fontId="44" fillId="6" borderId="0" xfId="0" applyFont="1" applyFill="1" applyBorder="1" applyAlignment="1" applyProtection="1">
      <alignment horizontal="left" vertical="top" wrapText="1"/>
      <protection hidden="1"/>
    </xf>
    <xf numFmtId="0" fontId="44" fillId="10" borderId="0" xfId="0" applyFont="1" applyFill="1" applyBorder="1" applyAlignment="1" applyProtection="1">
      <alignment horizontal="left" vertical="top" wrapText="1"/>
      <protection hidden="1"/>
    </xf>
    <xf numFmtId="0" fontId="5" fillId="0" borderId="2" xfId="0" applyFont="1" applyBorder="1" applyAlignment="1" applyProtection="1">
      <alignment horizontal="left" vertical="center" wrapText="1"/>
      <protection locked="0"/>
    </xf>
    <xf numFmtId="0" fontId="5" fillId="0" borderId="3" xfId="0" applyFont="1" applyBorder="1" applyAlignment="1" applyProtection="1">
      <alignment horizontal="left" vertical="center" wrapText="1"/>
      <protection locked="0"/>
    </xf>
    <xf numFmtId="0" fontId="5" fillId="0" borderId="4" xfId="0" applyFont="1" applyBorder="1" applyAlignment="1" applyProtection="1">
      <alignment horizontal="left" vertical="center" wrapText="1"/>
      <protection locked="0"/>
    </xf>
    <xf numFmtId="0" fontId="2" fillId="0" borderId="2" xfId="0" applyFont="1" applyBorder="1" applyAlignment="1" applyProtection="1">
      <alignment horizontal="center" vertical="center" wrapText="1"/>
      <protection hidden="1"/>
    </xf>
    <xf numFmtId="0" fontId="2" fillId="0" borderId="3" xfId="0" applyFont="1" applyBorder="1" applyAlignment="1" applyProtection="1">
      <alignment horizontal="center" vertical="center" wrapText="1"/>
      <protection hidden="1"/>
    </xf>
    <xf numFmtId="0" fontId="2" fillId="0" borderId="4" xfId="0" applyFont="1" applyBorder="1" applyAlignment="1" applyProtection="1">
      <alignment horizontal="center" vertical="center" wrapText="1"/>
      <protection hidden="1"/>
    </xf>
    <xf numFmtId="0" fontId="5" fillId="0" borderId="2" xfId="0" applyFont="1" applyBorder="1" applyAlignment="1" applyProtection="1">
      <alignment horizontal="center" vertical="center" wrapText="1"/>
      <protection hidden="1"/>
    </xf>
    <xf numFmtId="0" fontId="5" fillId="0" borderId="4" xfId="0" applyFont="1" applyBorder="1" applyAlignment="1" applyProtection="1">
      <alignment horizontal="center" vertical="center" wrapText="1"/>
      <protection hidden="1"/>
    </xf>
    <xf numFmtId="0" fontId="2" fillId="0" borderId="1" xfId="0" applyFont="1" applyBorder="1" applyAlignment="1" applyProtection="1">
      <alignment horizontal="center" vertical="center" wrapText="1"/>
      <protection hidden="1"/>
    </xf>
    <xf numFmtId="49" fontId="4" fillId="0" borderId="2" xfId="0" applyNumberFormat="1" applyFont="1" applyBorder="1" applyAlignment="1" applyProtection="1">
      <alignment horizontal="center" vertical="center" wrapText="1"/>
      <protection hidden="1"/>
    </xf>
    <xf numFmtId="49" fontId="4" fillId="0" borderId="4" xfId="0" applyNumberFormat="1" applyFont="1" applyBorder="1" applyAlignment="1" applyProtection="1">
      <alignment horizontal="center" vertical="center" wrapText="1"/>
      <protection hidden="1"/>
    </xf>
    <xf numFmtId="0" fontId="2" fillId="0" borderId="5" xfId="0" applyFont="1" applyBorder="1" applyAlignment="1" applyProtection="1">
      <alignment horizontal="center" vertical="center" wrapText="1"/>
      <protection hidden="1"/>
    </xf>
    <xf numFmtId="0" fontId="2" fillId="0" borderId="6" xfId="0" applyFont="1" applyBorder="1" applyAlignment="1" applyProtection="1">
      <alignment horizontal="center" vertical="center" wrapText="1"/>
      <protection hidden="1"/>
    </xf>
    <xf numFmtId="0" fontId="2" fillId="0" borderId="7" xfId="0" applyFont="1" applyBorder="1" applyAlignment="1" applyProtection="1">
      <alignment horizontal="center" vertical="center" wrapText="1"/>
      <protection hidden="1"/>
    </xf>
    <xf numFmtId="0" fontId="2" fillId="4" borderId="5" xfId="0" applyFont="1" applyFill="1" applyBorder="1" applyAlignment="1" applyProtection="1">
      <alignment horizontal="center" vertical="center" wrapText="1"/>
      <protection hidden="1"/>
    </xf>
    <xf numFmtId="0" fontId="2" fillId="4" borderId="6" xfId="0" applyFont="1" applyFill="1" applyBorder="1" applyAlignment="1" applyProtection="1">
      <alignment horizontal="center" vertical="center" wrapText="1"/>
      <protection hidden="1"/>
    </xf>
    <xf numFmtId="49" fontId="4" fillId="4" borderId="2" xfId="0" applyNumberFormat="1" applyFont="1" applyFill="1" applyBorder="1" applyAlignment="1" applyProtection="1">
      <alignment horizontal="center" vertical="center" wrapText="1"/>
      <protection hidden="1"/>
    </xf>
    <xf numFmtId="49" fontId="4" fillId="4" borderId="4" xfId="0" applyNumberFormat="1" applyFont="1" applyFill="1" applyBorder="1" applyAlignment="1" applyProtection="1">
      <alignment horizontal="center" vertical="center" wrapText="1"/>
      <protection hidden="1"/>
    </xf>
    <xf numFmtId="0" fontId="5" fillId="4" borderId="2" xfId="0" applyFont="1" applyFill="1" applyBorder="1" applyAlignment="1" applyProtection="1">
      <alignment horizontal="center" vertical="center" wrapText="1"/>
      <protection hidden="1"/>
    </xf>
    <xf numFmtId="0" fontId="5" fillId="4" borderId="4" xfId="0" applyFont="1" applyFill="1" applyBorder="1" applyAlignment="1" applyProtection="1">
      <alignment horizontal="center" vertical="center" wrapText="1"/>
      <protection hidden="1"/>
    </xf>
    <xf numFmtId="0" fontId="2" fillId="4" borderId="1" xfId="0" applyFont="1" applyFill="1" applyBorder="1" applyAlignment="1" applyProtection="1">
      <alignment horizontal="center" vertical="center" wrapText="1"/>
      <protection hidden="1"/>
    </xf>
    <xf numFmtId="0" fontId="2" fillId="4" borderId="7" xfId="0" applyFont="1" applyFill="1" applyBorder="1" applyAlignment="1" applyProtection="1">
      <alignment horizontal="center" vertical="center" wrapText="1"/>
      <protection hidden="1"/>
    </xf>
    <xf numFmtId="164" fontId="5" fillId="0" borderId="2" xfId="0" applyNumberFormat="1" applyFont="1" applyBorder="1" applyAlignment="1" applyProtection="1">
      <alignment horizontal="left" vertical="center" wrapText="1"/>
      <protection locked="0"/>
    </xf>
    <xf numFmtId="164" fontId="5" fillId="0" borderId="3" xfId="0" applyNumberFormat="1" applyFont="1" applyBorder="1" applyAlignment="1" applyProtection="1">
      <alignment horizontal="left" vertical="center" wrapText="1"/>
      <protection locked="0"/>
    </xf>
    <xf numFmtId="164" fontId="5" fillId="0" borderId="4" xfId="0" applyNumberFormat="1" applyFont="1" applyBorder="1" applyAlignment="1" applyProtection="1">
      <alignment horizontal="left" vertical="center" wrapText="1"/>
      <protection locked="0"/>
    </xf>
    <xf numFmtId="0" fontId="2" fillId="4" borderId="10" xfId="0" applyFont="1" applyFill="1" applyBorder="1" applyAlignment="1" applyProtection="1">
      <alignment horizontal="center" vertical="center" wrapText="1"/>
      <protection hidden="1"/>
    </xf>
    <xf numFmtId="0" fontId="2" fillId="4" borderId="12" xfId="0" applyFont="1" applyFill="1" applyBorder="1" applyAlignment="1" applyProtection="1">
      <alignment horizontal="center" vertical="center" wrapText="1"/>
      <protection hidden="1"/>
    </xf>
    <xf numFmtId="0" fontId="4" fillId="4" borderId="2" xfId="0" applyFont="1" applyFill="1" applyBorder="1" applyAlignment="1" applyProtection="1">
      <alignment horizontal="center" vertical="center" wrapText="1"/>
      <protection hidden="1"/>
    </xf>
    <xf numFmtId="0" fontId="4" fillId="4" borderId="4" xfId="0" applyFont="1" applyFill="1" applyBorder="1" applyAlignment="1" applyProtection="1">
      <alignment horizontal="center" vertical="center" wrapText="1"/>
      <protection hidden="1"/>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2" fillId="0" borderId="0" xfId="0" applyFont="1" applyAlignment="1" applyProtection="1">
      <alignment horizontal="center" vertical="center" wrapText="1"/>
      <protection locked="0"/>
    </xf>
    <xf numFmtId="0" fontId="2" fillId="0" borderId="8" xfId="0" applyFont="1" applyBorder="1" applyAlignment="1" applyProtection="1">
      <alignment horizontal="center" vertical="center" wrapText="1"/>
      <protection locked="0"/>
    </xf>
    <xf numFmtId="0" fontId="2" fillId="0" borderId="0" xfId="0" applyFont="1" applyAlignment="1" applyProtection="1">
      <alignment horizontal="center"/>
      <protection locked="0"/>
    </xf>
    <xf numFmtId="164" fontId="2" fillId="0" borderId="2" xfId="0" applyNumberFormat="1" applyFont="1" applyBorder="1" applyAlignment="1" applyProtection="1">
      <alignment horizontal="center" vertical="center" wrapText="1"/>
      <protection locked="0"/>
    </xf>
    <xf numFmtId="164" fontId="2" fillId="0" borderId="4" xfId="0" applyNumberFormat="1" applyFont="1" applyBorder="1" applyAlignment="1" applyProtection="1">
      <alignment horizontal="center" vertical="center" wrapText="1"/>
      <protection locked="0"/>
    </xf>
    <xf numFmtId="0" fontId="2" fillId="4" borderId="9" xfId="0" applyFont="1" applyFill="1" applyBorder="1" applyAlignment="1" applyProtection="1">
      <alignment horizontal="center" vertical="center" wrapText="1"/>
      <protection hidden="1"/>
    </xf>
    <xf numFmtId="0" fontId="2" fillId="4" borderId="11" xfId="0" applyFont="1" applyFill="1" applyBorder="1" applyAlignment="1" applyProtection="1">
      <alignment horizontal="center" vertical="center" wrapText="1"/>
      <protection hidden="1"/>
    </xf>
    <xf numFmtId="0" fontId="2" fillId="4" borderId="2" xfId="0" applyFont="1" applyFill="1" applyBorder="1" applyAlignment="1" applyProtection="1">
      <alignment horizontal="center" vertical="center" wrapText="1"/>
      <protection hidden="1"/>
    </xf>
    <xf numFmtId="0" fontId="2" fillId="4" borderId="3" xfId="0" applyFont="1" applyFill="1" applyBorder="1" applyAlignment="1" applyProtection="1">
      <alignment horizontal="center" vertical="center" wrapText="1"/>
      <protection hidden="1"/>
    </xf>
    <xf numFmtId="0" fontId="2" fillId="4" borderId="4" xfId="0" applyFont="1" applyFill="1" applyBorder="1" applyAlignment="1" applyProtection="1">
      <alignment horizontal="center" vertical="center" wrapText="1"/>
      <protection hidden="1"/>
    </xf>
    <xf numFmtId="164" fontId="5" fillId="0" borderId="1" xfId="0" applyNumberFormat="1" applyFont="1" applyBorder="1" applyAlignment="1" applyProtection="1">
      <alignment horizontal="left" vertical="center" wrapText="1"/>
      <protection locked="0"/>
    </xf>
    <xf numFmtId="2" fontId="5" fillId="0" borderId="2" xfId="0" applyNumberFormat="1" applyFont="1" applyFill="1" applyBorder="1" applyAlignment="1" applyProtection="1">
      <alignment horizontal="center" vertical="center" wrapText="1"/>
      <protection hidden="1"/>
    </xf>
    <xf numFmtId="2" fontId="5" fillId="0" borderId="4" xfId="0" applyNumberFormat="1" applyFont="1" applyFill="1" applyBorder="1" applyAlignment="1" applyProtection="1">
      <alignment horizontal="center" vertical="center" wrapText="1"/>
      <protection hidden="1"/>
    </xf>
    <xf numFmtId="2" fontId="2" fillId="0" borderId="2" xfId="0" applyNumberFormat="1" applyFont="1" applyFill="1" applyBorder="1" applyAlignment="1" applyProtection="1">
      <alignment horizontal="center" vertical="center" wrapText="1"/>
      <protection hidden="1"/>
    </xf>
    <xf numFmtId="2" fontId="2" fillId="0" borderId="4" xfId="0" applyNumberFormat="1" applyFont="1" applyFill="1" applyBorder="1" applyAlignment="1" applyProtection="1">
      <alignment horizontal="center" vertical="center" wrapText="1"/>
      <protection hidden="1"/>
    </xf>
    <xf numFmtId="166" fontId="2" fillId="0" borderId="2" xfId="0" applyNumberFormat="1" applyFont="1" applyBorder="1" applyAlignment="1" applyProtection="1">
      <alignment horizontal="center" vertical="center" wrapText="1"/>
      <protection locked="0"/>
    </xf>
    <xf numFmtId="166" fontId="2" fillId="0" borderId="4" xfId="0" applyNumberFormat="1" applyFont="1" applyBorder="1" applyAlignment="1" applyProtection="1">
      <alignment horizontal="center" vertical="center" wrapText="1"/>
      <protection locked="0"/>
    </xf>
    <xf numFmtId="0" fontId="0" fillId="0" borderId="1" xfId="0" applyBorder="1" applyAlignment="1">
      <alignment horizontal="center" vertical="center" wrapText="1"/>
    </xf>
    <xf numFmtId="0" fontId="0" fillId="0" borderId="1" xfId="0" applyBorder="1" applyAlignment="1">
      <alignment horizontal="center" vertical="center"/>
    </xf>
    <xf numFmtId="0" fontId="5" fillId="0" borderId="2" xfId="0" applyFont="1" applyBorder="1" applyAlignment="1" applyProtection="1">
      <alignment horizontal="left" vertical="center" wrapText="1"/>
      <protection hidden="1"/>
    </xf>
    <xf numFmtId="0" fontId="5" fillId="0" borderId="3" xfId="0" applyFont="1" applyBorder="1" applyAlignment="1" applyProtection="1">
      <alignment horizontal="left" vertical="center" wrapText="1"/>
      <protection hidden="1"/>
    </xf>
    <xf numFmtId="0" fontId="5" fillId="0" borderId="4" xfId="0" applyFont="1" applyBorder="1" applyAlignment="1" applyProtection="1">
      <alignment horizontal="left" vertical="center" wrapText="1"/>
      <protection hidden="1"/>
    </xf>
    <xf numFmtId="0" fontId="2" fillId="0" borderId="0" xfId="0" applyFont="1" applyAlignment="1" applyProtection="1">
      <alignment horizontal="center"/>
      <protection hidden="1"/>
    </xf>
    <xf numFmtId="0" fontId="34" fillId="0" borderId="2" xfId="0" applyFont="1" applyBorder="1" applyAlignment="1" applyProtection="1">
      <alignment horizontal="left" vertical="center" wrapText="1"/>
      <protection hidden="1"/>
    </xf>
    <xf numFmtId="0" fontId="34" fillId="0" borderId="3" xfId="0" applyFont="1" applyBorder="1" applyAlignment="1" applyProtection="1">
      <alignment horizontal="left" vertical="center" wrapText="1"/>
      <protection hidden="1"/>
    </xf>
    <xf numFmtId="0" fontId="34" fillId="0" borderId="4" xfId="0" applyFont="1" applyBorder="1" applyAlignment="1" applyProtection="1">
      <alignment horizontal="left" vertical="center" wrapText="1"/>
      <protection hidden="1"/>
    </xf>
    <xf numFmtId="0" fontId="2" fillId="3" borderId="5" xfId="0" applyFont="1" applyFill="1" applyBorder="1" applyAlignment="1" applyProtection="1">
      <alignment horizontal="center" vertical="center" wrapText="1"/>
      <protection hidden="1"/>
    </xf>
    <xf numFmtId="0" fontId="2" fillId="3" borderId="6" xfId="0" applyFont="1" applyFill="1" applyBorder="1" applyAlignment="1" applyProtection="1">
      <alignment horizontal="center" vertical="center" wrapText="1"/>
      <protection hidden="1"/>
    </xf>
    <xf numFmtId="0" fontId="2" fillId="3" borderId="3" xfId="0" applyFont="1" applyFill="1" applyBorder="1" applyAlignment="1" applyProtection="1">
      <alignment horizontal="center" vertical="center" wrapText="1"/>
      <protection hidden="1"/>
    </xf>
    <xf numFmtId="0" fontId="2" fillId="3" borderId="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2" fontId="51" fillId="4" borderId="1" xfId="0" applyNumberFormat="1" applyFont="1" applyFill="1" applyBorder="1" applyAlignment="1" applyProtection="1">
      <alignment horizontal="right" vertical="top"/>
      <protection hidden="1"/>
    </xf>
    <xf numFmtId="49" fontId="12" fillId="3" borderId="15" xfId="0" applyNumberFormat="1" applyFont="1" applyFill="1" applyBorder="1" applyAlignment="1" applyProtection="1">
      <alignment horizontal="left" vertical="center"/>
      <protection hidden="1"/>
    </xf>
    <xf numFmtId="49" fontId="16" fillId="7" borderId="40" xfId="0" applyNumberFormat="1" applyFont="1" applyFill="1" applyBorder="1" applyAlignment="1" applyProtection="1">
      <alignment horizontal="left" vertical="center"/>
      <protection hidden="1"/>
    </xf>
    <xf numFmtId="49" fontId="16" fillId="7" borderId="17" xfId="0" applyNumberFormat="1" applyFont="1" applyFill="1" applyBorder="1" applyAlignment="1" applyProtection="1">
      <alignment horizontal="left" vertical="center"/>
      <protection hidden="1"/>
    </xf>
    <xf numFmtId="2" fontId="13" fillId="4" borderId="1" xfId="0" applyNumberFormat="1" applyFont="1" applyFill="1" applyBorder="1" applyAlignment="1" applyProtection="1">
      <alignment horizontal="right" vertical="top"/>
      <protection hidden="1"/>
    </xf>
    <xf numFmtId="169" fontId="13" fillId="0" borderId="1" xfId="0" applyNumberFormat="1" applyFont="1" applyFill="1" applyBorder="1" applyAlignment="1" applyProtection="1">
      <alignment horizontal="right" vertical="top"/>
      <protection locked="0"/>
    </xf>
    <xf numFmtId="2" fontId="13" fillId="4" borderId="5" xfId="0" applyNumberFormat="1" applyFont="1" applyFill="1" applyBorder="1" applyAlignment="1" applyProtection="1">
      <alignment horizontal="right" vertical="top"/>
      <protection hidden="1"/>
    </xf>
    <xf numFmtId="49" fontId="2" fillId="0" borderId="1" xfId="0" applyNumberFormat="1" applyFont="1" applyFill="1" applyBorder="1" applyAlignment="1" applyProtection="1">
      <alignment horizontal="center" vertical="center"/>
      <protection locked="0"/>
    </xf>
    <xf numFmtId="169" fontId="13" fillId="0" borderId="1" xfId="0" applyNumberFormat="1" applyFont="1" applyFill="1" applyBorder="1" applyAlignment="1" applyProtection="1">
      <alignment horizontal="right" vertical="top" wrapText="1"/>
      <protection locked="0"/>
    </xf>
    <xf numFmtId="169" fontId="13" fillId="4" borderId="1" xfId="0" applyNumberFormat="1" applyFont="1" applyFill="1" applyBorder="1" applyAlignment="1" applyProtection="1">
      <alignment horizontal="right" vertical="top"/>
      <protection hidden="1"/>
    </xf>
    <xf numFmtId="169" fontId="13" fillId="4" borderId="5" xfId="0" applyNumberFormat="1" applyFont="1" applyFill="1" applyBorder="1" applyAlignment="1" applyProtection="1">
      <alignment horizontal="right" vertical="top"/>
      <protection hidden="1"/>
    </xf>
    <xf numFmtId="2" fontId="13" fillId="4" borderId="6" xfId="0" applyNumberFormat="1" applyFont="1" applyFill="1" applyBorder="1" applyAlignment="1" applyProtection="1">
      <alignment horizontal="right" vertical="top"/>
      <protection hidden="1"/>
    </xf>
    <xf numFmtId="0" fontId="12" fillId="0" borderId="27" xfId="0" applyFont="1" applyFill="1" applyBorder="1" applyAlignment="1" applyProtection="1">
      <alignment horizontal="left" vertical="center" wrapText="1"/>
      <protection hidden="1"/>
    </xf>
    <xf numFmtId="0" fontId="12" fillId="0" borderId="20" xfId="0" applyFont="1" applyFill="1" applyBorder="1" applyAlignment="1" applyProtection="1">
      <alignment horizontal="left" vertical="center" wrapText="1"/>
      <protection hidden="1"/>
    </xf>
    <xf numFmtId="49" fontId="12" fillId="0" borderId="26" xfId="0" applyNumberFormat="1" applyFont="1" applyFill="1" applyBorder="1" applyAlignment="1" applyProtection="1">
      <alignment horizontal="center" vertical="top"/>
      <protection hidden="1"/>
    </xf>
    <xf numFmtId="49" fontId="12" fillId="0" borderId="28" xfId="0" applyNumberFormat="1" applyFont="1" applyFill="1" applyBorder="1" applyAlignment="1" applyProtection="1">
      <alignment horizontal="center" vertical="top"/>
      <protection hidden="1"/>
    </xf>
    <xf numFmtId="0" fontId="41" fillId="3" borderId="23" xfId="0" applyFont="1" applyFill="1" applyBorder="1" applyAlignment="1" applyProtection="1">
      <alignment horizontal="left" vertical="top" wrapText="1"/>
      <protection hidden="1"/>
    </xf>
    <xf numFmtId="0" fontId="41" fillId="3" borderId="29" xfId="0" applyFont="1" applyFill="1" applyBorder="1" applyAlignment="1" applyProtection="1">
      <alignment horizontal="left" vertical="top" wrapText="1"/>
      <protection hidden="1"/>
    </xf>
    <xf numFmtId="49" fontId="12" fillId="0" borderId="36" xfId="0" applyNumberFormat="1" applyFont="1" applyFill="1" applyBorder="1" applyAlignment="1" applyProtection="1">
      <alignment horizontal="center" vertical="top"/>
      <protection hidden="1"/>
    </xf>
    <xf numFmtId="49" fontId="12" fillId="0" borderId="38" xfId="0" applyNumberFormat="1" applyFont="1" applyFill="1" applyBorder="1" applyAlignment="1" applyProtection="1">
      <alignment horizontal="center" vertical="top"/>
      <protection hidden="1"/>
    </xf>
    <xf numFmtId="49" fontId="12" fillId="0" borderId="33" xfId="0" applyNumberFormat="1" applyFont="1" applyFill="1" applyBorder="1" applyAlignment="1" applyProtection="1">
      <alignment horizontal="center" vertical="top"/>
      <protection hidden="1"/>
    </xf>
    <xf numFmtId="0" fontId="41" fillId="3" borderId="5" xfId="0" applyFont="1" applyFill="1" applyBorder="1" applyAlignment="1" applyProtection="1">
      <alignment horizontal="left" vertical="top" wrapText="1"/>
      <protection hidden="1"/>
    </xf>
    <xf numFmtId="0" fontId="41" fillId="3" borderId="9" xfId="0" applyFont="1" applyFill="1" applyBorder="1" applyAlignment="1" applyProtection="1">
      <alignment horizontal="left" vertical="top" wrapText="1"/>
      <protection hidden="1"/>
    </xf>
    <xf numFmtId="0" fontId="41" fillId="3" borderId="30" xfId="0" applyFont="1" applyFill="1" applyBorder="1" applyAlignment="1" applyProtection="1">
      <alignment horizontal="left" vertical="top" wrapText="1"/>
      <protection hidden="1"/>
    </xf>
    <xf numFmtId="49" fontId="0" fillId="0" borderId="35" xfId="0" applyNumberFormat="1" applyFill="1" applyBorder="1" applyAlignment="1" applyProtection="1">
      <alignment horizontal="right" vertical="top"/>
      <protection hidden="1"/>
    </xf>
    <xf numFmtId="49" fontId="0" fillId="0" borderId="36" xfId="0" applyNumberFormat="1" applyFill="1" applyBorder="1" applyAlignment="1" applyProtection="1">
      <alignment horizontal="right" vertical="top"/>
      <protection hidden="1"/>
    </xf>
    <xf numFmtId="0" fontId="2" fillId="0" borderId="0" xfId="0" applyFont="1" applyAlignment="1" applyProtection="1">
      <alignment horizontal="center" vertical="center" wrapText="1"/>
      <protection hidden="1"/>
    </xf>
    <xf numFmtId="0" fontId="2" fillId="0" borderId="8" xfId="0" applyFont="1" applyBorder="1" applyAlignment="1" applyProtection="1">
      <alignment horizontal="center" vertical="center" wrapText="1"/>
      <protection hidden="1"/>
    </xf>
    <xf numFmtId="0" fontId="12" fillId="0" borderId="18" xfId="0" applyFont="1" applyFill="1" applyBorder="1" applyAlignment="1" applyProtection="1">
      <alignment horizontal="left" vertical="center" wrapText="1"/>
      <protection hidden="1"/>
    </xf>
    <xf numFmtId="0" fontId="12" fillId="0" borderId="1" xfId="0" applyFont="1" applyFill="1" applyBorder="1" applyAlignment="1" applyProtection="1">
      <alignment horizontal="left" vertical="center" wrapText="1"/>
      <protection hidden="1"/>
    </xf>
    <xf numFmtId="0" fontId="12" fillId="7" borderId="5" xfId="0" applyFont="1" applyFill="1" applyBorder="1" applyAlignment="1" applyProtection="1">
      <alignment horizontal="center" vertical="center"/>
      <protection hidden="1"/>
    </xf>
    <xf numFmtId="0" fontId="13" fillId="0" borderId="1" xfId="0" applyFont="1" applyFill="1" applyBorder="1" applyAlignment="1" applyProtection="1">
      <alignment horizontal="left" vertical="center"/>
      <protection hidden="1"/>
    </xf>
    <xf numFmtId="0" fontId="13" fillId="0" borderId="2" xfId="0" applyFont="1" applyFill="1" applyBorder="1" applyAlignment="1" applyProtection="1">
      <alignment horizontal="left" vertical="center"/>
      <protection hidden="1"/>
    </xf>
    <xf numFmtId="49" fontId="12" fillId="0" borderId="13" xfId="0" applyNumberFormat="1" applyFont="1" applyBorder="1" applyAlignment="1" applyProtection="1">
      <alignment horizontal="left" vertical="center"/>
      <protection hidden="1"/>
    </xf>
    <xf numFmtId="0" fontId="41" fillId="3" borderId="2" xfId="0" applyFont="1" applyFill="1" applyBorder="1" applyAlignment="1" applyProtection="1">
      <alignment horizontal="left" vertical="top" wrapText="1"/>
      <protection hidden="1"/>
    </xf>
    <xf numFmtId="0" fontId="41" fillId="3" borderId="3" xfId="0" applyFont="1" applyFill="1" applyBorder="1" applyAlignment="1" applyProtection="1">
      <alignment horizontal="left" vertical="top" wrapText="1"/>
      <protection hidden="1"/>
    </xf>
    <xf numFmtId="49" fontId="12" fillId="0" borderId="26" xfId="0" applyNumberFormat="1" applyFont="1" applyFill="1" applyBorder="1" applyAlignment="1" applyProtection="1">
      <alignment horizontal="center" vertical="top" wrapText="1"/>
      <protection hidden="1"/>
    </xf>
    <xf numFmtId="49" fontId="12" fillId="0" borderId="32" xfId="0" applyNumberFormat="1" applyFont="1" applyFill="1" applyBorder="1" applyAlignment="1" applyProtection="1">
      <alignment horizontal="center" vertical="top" wrapText="1"/>
      <protection hidden="1"/>
    </xf>
    <xf numFmtId="49" fontId="50" fillId="0" borderId="33" xfId="0" applyNumberFormat="1" applyFont="1" applyFill="1" applyBorder="1" applyAlignment="1" applyProtection="1">
      <alignment horizontal="right" vertical="center"/>
      <protection hidden="1"/>
    </xf>
    <xf numFmtId="49" fontId="50" fillId="0" borderId="34" xfId="0" applyNumberFormat="1" applyFont="1" applyFill="1" applyBorder="1" applyAlignment="1" applyProtection="1">
      <alignment horizontal="right" vertical="center"/>
      <protection hidden="1"/>
    </xf>
    <xf numFmtId="0" fontId="41" fillId="3" borderId="1" xfId="0" applyFont="1" applyFill="1" applyBorder="1" applyAlignment="1" applyProtection="1">
      <alignment horizontal="left" vertical="top" wrapText="1"/>
      <protection hidden="1"/>
    </xf>
    <xf numFmtId="0" fontId="46" fillId="0" borderId="45" xfId="0" applyNumberFormat="1" applyFont="1" applyFill="1" applyBorder="1" applyAlignment="1" applyProtection="1">
      <alignment horizontal="center" vertical="top" wrapText="1"/>
      <protection locked="0"/>
    </xf>
    <xf numFmtId="0" fontId="46" fillId="0" borderId="48" xfId="0" applyNumberFormat="1" applyFont="1" applyFill="1" applyBorder="1" applyAlignment="1" applyProtection="1">
      <alignment horizontal="center" vertical="top" wrapText="1"/>
      <protection locked="0"/>
    </xf>
    <xf numFmtId="0" fontId="33" fillId="0" borderId="32" xfId="0" applyFont="1" applyFill="1" applyBorder="1" applyAlignment="1" applyProtection="1">
      <alignment horizontal="center" vertical="center"/>
      <protection hidden="1"/>
    </xf>
    <xf numFmtId="0" fontId="33" fillId="0" borderId="41" xfId="0" applyFont="1" applyFill="1" applyBorder="1" applyAlignment="1" applyProtection="1">
      <alignment horizontal="center" vertical="center"/>
      <protection hidden="1"/>
    </xf>
    <xf numFmtId="0" fontId="33" fillId="0" borderId="22" xfId="0" applyFont="1" applyFill="1" applyBorder="1" applyAlignment="1" applyProtection="1">
      <alignment horizontal="center" vertical="center"/>
      <protection hidden="1"/>
    </xf>
    <xf numFmtId="3" fontId="2" fillId="0" borderId="18" xfId="0" applyNumberFormat="1" applyFont="1" applyFill="1" applyBorder="1" applyAlignment="1" applyProtection="1">
      <alignment horizontal="right" vertical="top"/>
      <protection locked="0"/>
    </xf>
    <xf numFmtId="3" fontId="2" fillId="0" borderId="1" xfId="0" applyNumberFormat="1" applyFont="1" applyFill="1" applyBorder="1" applyAlignment="1" applyProtection="1">
      <alignment horizontal="right" vertical="top"/>
      <protection locked="0"/>
    </xf>
    <xf numFmtId="4" fontId="2" fillId="0" borderId="1" xfId="0" applyNumberFormat="1" applyFont="1" applyFill="1" applyBorder="1" applyAlignment="1" applyProtection="1">
      <alignment horizontal="right" vertical="top"/>
      <protection locked="0"/>
    </xf>
    <xf numFmtId="4" fontId="2" fillId="0" borderId="23" xfId="0" applyNumberFormat="1" applyFont="1" applyFill="1" applyBorder="1" applyAlignment="1" applyProtection="1">
      <alignment horizontal="right" vertical="top"/>
      <protection locked="0"/>
    </xf>
    <xf numFmtId="49" fontId="33" fillId="0" borderId="1" xfId="0" applyNumberFormat="1" applyFont="1" applyFill="1" applyBorder="1" applyAlignment="1" applyProtection="1">
      <alignment horizontal="center" vertical="center"/>
      <protection hidden="1"/>
    </xf>
    <xf numFmtId="49" fontId="33" fillId="0" borderId="23" xfId="0" applyNumberFormat="1" applyFont="1" applyFill="1" applyBorder="1" applyAlignment="1" applyProtection="1">
      <alignment horizontal="center" vertical="center"/>
      <protection hidden="1"/>
    </xf>
    <xf numFmtId="0" fontId="2" fillId="0" borderId="1" xfId="0" applyFont="1" applyBorder="1" applyAlignment="1" applyProtection="1">
      <alignment horizontal="center" vertical="center"/>
      <protection hidden="1"/>
    </xf>
    <xf numFmtId="0" fontId="2" fillId="0" borderId="5" xfId="0" applyFont="1" applyFill="1" applyBorder="1" applyAlignment="1" applyProtection="1">
      <alignment horizontal="right" vertical="center"/>
      <protection hidden="1"/>
    </xf>
    <xf numFmtId="0" fontId="2" fillId="0" borderId="6" xfId="0" applyFont="1" applyFill="1" applyBorder="1" applyAlignment="1" applyProtection="1">
      <alignment horizontal="right" vertical="center"/>
      <protection hidden="1"/>
    </xf>
    <xf numFmtId="0" fontId="4" fillId="6" borderId="5" xfId="0" applyFont="1" applyFill="1" applyBorder="1" applyAlignment="1" applyProtection="1">
      <alignment horizontal="center"/>
      <protection hidden="1"/>
    </xf>
    <xf numFmtId="0" fontId="4" fillId="6" borderId="7" xfId="0" applyFont="1" applyFill="1" applyBorder="1" applyAlignment="1" applyProtection="1">
      <alignment horizontal="center"/>
      <protection hidden="1"/>
    </xf>
    <xf numFmtId="49" fontId="16" fillId="6" borderId="1" xfId="0" applyNumberFormat="1" applyFont="1" applyFill="1" applyBorder="1" applyAlignment="1" applyProtection="1">
      <alignment horizontal="center" vertical="center"/>
      <protection hidden="1"/>
    </xf>
    <xf numFmtId="49" fontId="16" fillId="6" borderId="5" xfId="0" applyNumberFormat="1" applyFont="1" applyFill="1" applyBorder="1" applyAlignment="1" applyProtection="1">
      <alignment horizontal="center" vertical="center"/>
      <protection hidden="1"/>
    </xf>
    <xf numFmtId="0" fontId="64" fillId="6" borderId="0" xfId="0" applyFont="1" applyFill="1" applyBorder="1" applyAlignment="1" applyProtection="1">
      <alignment horizontal="center" vertical="center"/>
      <protection hidden="1"/>
    </xf>
    <xf numFmtId="0" fontId="64" fillId="6" borderId="17" xfId="0" applyFont="1" applyFill="1" applyBorder="1" applyAlignment="1" applyProtection="1">
      <alignment horizontal="center" vertical="center"/>
      <protection hidden="1"/>
    </xf>
    <xf numFmtId="0" fontId="64" fillId="6" borderId="25" xfId="0" applyFont="1" applyFill="1" applyBorder="1" applyAlignment="1" applyProtection="1">
      <alignment horizontal="center" vertical="center"/>
      <protection hidden="1"/>
    </xf>
    <xf numFmtId="0" fontId="44" fillId="0" borderId="8" xfId="0" applyFont="1" applyBorder="1" applyAlignment="1" applyProtection="1">
      <alignment horizontal="left" vertical="top" wrapText="1"/>
      <protection hidden="1"/>
    </xf>
    <xf numFmtId="0" fontId="44" fillId="0" borderId="7" xfId="0" applyFont="1" applyBorder="1" applyAlignment="1" applyProtection="1">
      <alignment horizontal="left" vertical="top" wrapText="1"/>
      <protection hidden="1"/>
    </xf>
    <xf numFmtId="0" fontId="44" fillId="6" borderId="1" xfId="0" applyFont="1" applyFill="1" applyBorder="1" applyAlignment="1" applyProtection="1">
      <alignment horizontal="right" vertical="center" wrapText="1"/>
      <protection hidden="1"/>
    </xf>
    <xf numFmtId="0" fontId="33" fillId="0" borderId="6" xfId="0" applyFont="1" applyFill="1" applyBorder="1" applyAlignment="1" applyProtection="1">
      <alignment horizontal="center" vertical="center"/>
      <protection hidden="1"/>
    </xf>
    <xf numFmtId="0" fontId="33" fillId="0" borderId="1" xfId="0" applyFont="1" applyFill="1" applyBorder="1" applyAlignment="1" applyProtection="1">
      <alignment horizontal="center" vertical="center"/>
      <protection hidden="1"/>
    </xf>
    <xf numFmtId="0" fontId="44" fillId="6" borderId="23" xfId="0" applyFont="1" applyFill="1" applyBorder="1" applyAlignment="1" applyProtection="1">
      <alignment horizontal="right" vertical="center" wrapText="1"/>
      <protection hidden="1"/>
    </xf>
    <xf numFmtId="0" fontId="13" fillId="0" borderId="1" xfId="0" applyFont="1" applyFill="1" applyBorder="1" applyAlignment="1" applyProtection="1">
      <alignment horizontal="right"/>
      <protection hidden="1"/>
    </xf>
    <xf numFmtId="0" fontId="13" fillId="0" borderId="2" xfId="0" applyFont="1" applyFill="1" applyBorder="1" applyAlignment="1" applyProtection="1">
      <alignment horizontal="right"/>
      <protection hidden="1"/>
    </xf>
    <xf numFmtId="0" fontId="21" fillId="6" borderId="3" xfId="0" applyFont="1" applyFill="1" applyBorder="1" applyAlignment="1" applyProtection="1">
      <alignment horizontal="left" vertical="top" wrapText="1"/>
      <protection hidden="1"/>
    </xf>
    <xf numFmtId="0" fontId="33" fillId="0" borderId="1" xfId="0" applyFont="1" applyBorder="1" applyAlignment="1" applyProtection="1">
      <alignment horizontal="center" vertical="top" wrapText="1"/>
      <protection hidden="1"/>
    </xf>
    <xf numFmtId="0" fontId="33" fillId="0" borderId="1" xfId="0" applyFont="1" applyFill="1" applyBorder="1" applyAlignment="1" applyProtection="1">
      <alignment horizontal="center" vertical="center" wrapText="1"/>
      <protection hidden="1"/>
    </xf>
    <xf numFmtId="164" fontId="2" fillId="0" borderId="26" xfId="0" applyNumberFormat="1" applyFont="1" applyBorder="1" applyAlignment="1" applyProtection="1">
      <alignment horizontal="right" vertical="center"/>
      <protection locked="0"/>
    </xf>
    <xf numFmtId="164" fontId="2" fillId="0" borderId="28" xfId="0" applyNumberFormat="1" applyFont="1" applyBorder="1" applyAlignment="1" applyProtection="1">
      <alignment horizontal="right" vertical="center"/>
      <protection locked="0"/>
    </xf>
    <xf numFmtId="49" fontId="5" fillId="0" borderId="5" xfId="0" applyNumberFormat="1" applyFont="1" applyFill="1" applyBorder="1" applyAlignment="1" applyProtection="1">
      <alignment horizontal="center" vertical="center"/>
      <protection hidden="1"/>
    </xf>
    <xf numFmtId="49" fontId="5" fillId="0" borderId="6" xfId="0" applyNumberFormat="1" applyFont="1" applyFill="1" applyBorder="1" applyAlignment="1" applyProtection="1">
      <alignment horizontal="center" vertical="center"/>
      <protection hidden="1"/>
    </xf>
    <xf numFmtId="0" fontId="44" fillId="6" borderId="2" xfId="0" applyFont="1" applyFill="1" applyBorder="1" applyAlignment="1" applyProtection="1">
      <alignment horizontal="left" vertical="top" wrapText="1"/>
      <protection hidden="1"/>
    </xf>
    <xf numFmtId="0" fontId="44" fillId="6" borderId="4" xfId="0" applyFont="1" applyFill="1" applyBorder="1" applyAlignment="1" applyProtection="1">
      <alignment horizontal="left" vertical="top" wrapText="1"/>
      <protection hidden="1"/>
    </xf>
    <xf numFmtId="166" fontId="2" fillId="6" borderId="7" xfId="0" applyNumberFormat="1" applyFont="1" applyFill="1" applyBorder="1" applyAlignment="1" applyProtection="1">
      <alignment horizontal="right" vertical="top" wrapText="1"/>
      <protection hidden="1"/>
    </xf>
    <xf numFmtId="166" fontId="2" fillId="6" borderId="6" xfId="0" applyNumberFormat="1" applyFont="1" applyFill="1" applyBorder="1" applyAlignment="1" applyProtection="1">
      <alignment horizontal="right" vertical="top" wrapText="1"/>
      <protection hidden="1"/>
    </xf>
    <xf numFmtId="49" fontId="33" fillId="0" borderId="18" xfId="0" applyNumberFormat="1" applyFont="1" applyFill="1" applyBorder="1" applyAlignment="1" applyProtection="1">
      <alignment horizontal="center" vertical="center"/>
      <protection hidden="1"/>
    </xf>
    <xf numFmtId="49" fontId="33" fillId="0" borderId="21" xfId="0" applyNumberFormat="1" applyFont="1" applyFill="1" applyBorder="1" applyAlignment="1" applyProtection="1">
      <alignment horizontal="center" vertical="center"/>
      <protection hidden="1"/>
    </xf>
    <xf numFmtId="49" fontId="33" fillId="0" borderId="41" xfId="0" applyNumberFormat="1" applyFont="1" applyFill="1" applyBorder="1" applyAlignment="1" applyProtection="1">
      <alignment horizontal="center" vertical="center"/>
      <protection hidden="1"/>
    </xf>
    <xf numFmtId="49" fontId="33" fillId="0" borderId="22" xfId="0" applyNumberFormat="1" applyFont="1" applyFill="1" applyBorder="1" applyAlignment="1" applyProtection="1">
      <alignment horizontal="center" vertical="center"/>
      <protection hidden="1"/>
    </xf>
    <xf numFmtId="49" fontId="2" fillId="0" borderId="5" xfId="0" applyNumberFormat="1" applyFont="1" applyFill="1" applyBorder="1" applyAlignment="1" applyProtection="1">
      <alignment horizontal="right" vertical="center"/>
      <protection hidden="1"/>
    </xf>
    <xf numFmtId="49" fontId="2" fillId="0" borderId="6" xfId="0" applyNumberFormat="1" applyFont="1" applyFill="1" applyBorder="1" applyAlignment="1" applyProtection="1">
      <alignment horizontal="right" vertical="center"/>
      <protection hidden="1"/>
    </xf>
    <xf numFmtId="166" fontId="2" fillId="6" borderId="5" xfId="0" applyNumberFormat="1" applyFont="1" applyFill="1" applyBorder="1" applyAlignment="1" applyProtection="1">
      <alignment horizontal="right" vertical="top" wrapText="1"/>
      <protection hidden="1"/>
    </xf>
    <xf numFmtId="2" fontId="2" fillId="6" borderId="31" xfId="0" applyNumberFormat="1" applyFont="1" applyFill="1" applyBorder="1" applyAlignment="1" applyProtection="1">
      <alignment horizontal="right" vertical="top"/>
      <protection hidden="1"/>
    </xf>
    <xf numFmtId="2" fontId="2" fillId="6" borderId="6" xfId="0" applyNumberFormat="1" applyFont="1" applyFill="1" applyBorder="1" applyAlignment="1" applyProtection="1">
      <alignment horizontal="right" vertical="top"/>
      <protection hidden="1"/>
    </xf>
    <xf numFmtId="166" fontId="2" fillId="6" borderId="9" xfId="0" applyNumberFormat="1" applyFont="1" applyFill="1" applyBorder="1" applyAlignment="1" applyProtection="1">
      <alignment horizontal="right" vertical="top"/>
      <protection hidden="1"/>
    </xf>
    <xf numFmtId="166" fontId="2" fillId="6" borderId="40" xfId="0" applyNumberFormat="1" applyFont="1" applyFill="1" applyBorder="1" applyAlignment="1" applyProtection="1">
      <alignment horizontal="right" vertical="top"/>
      <protection hidden="1"/>
    </xf>
    <xf numFmtId="0" fontId="5" fillId="0" borderId="1" xfId="0" applyFont="1" applyFill="1" applyBorder="1" applyAlignment="1" applyProtection="1">
      <alignment horizontal="left" vertical="center" wrapText="1"/>
      <protection hidden="1"/>
    </xf>
    <xf numFmtId="49" fontId="5" fillId="0" borderId="7" xfId="0" applyNumberFormat="1" applyFont="1" applyFill="1" applyBorder="1" applyAlignment="1" applyProtection="1">
      <alignment horizontal="center" vertical="center"/>
      <protection hidden="1"/>
    </xf>
    <xf numFmtId="49" fontId="5" fillId="0" borderId="1" xfId="0" applyNumberFormat="1" applyFont="1" applyFill="1" applyBorder="1" applyAlignment="1" applyProtection="1">
      <alignment horizontal="center" vertical="center"/>
      <protection hidden="1"/>
    </xf>
    <xf numFmtId="49" fontId="5" fillId="0" borderId="11" xfId="0" applyNumberFormat="1" applyFont="1" applyFill="1" applyBorder="1" applyAlignment="1" applyProtection="1">
      <alignment horizontal="center" vertical="center"/>
      <protection hidden="1"/>
    </xf>
    <xf numFmtId="49" fontId="5" fillId="3" borderId="2" xfId="0" applyNumberFormat="1" applyFont="1" applyFill="1" applyBorder="1" applyAlignment="1" applyProtection="1">
      <alignment horizontal="left" vertical="center"/>
      <protection hidden="1"/>
    </xf>
    <xf numFmtId="49" fontId="5" fillId="3" borderId="3" xfId="0" applyNumberFormat="1" applyFont="1" applyFill="1" applyBorder="1" applyAlignment="1" applyProtection="1">
      <alignment horizontal="left" vertical="center"/>
      <protection hidden="1"/>
    </xf>
    <xf numFmtId="2" fontId="2" fillId="6" borderId="5" xfId="0" applyNumberFormat="1" applyFont="1" applyFill="1" applyBorder="1" applyAlignment="1" applyProtection="1">
      <alignment horizontal="right" vertical="top"/>
      <protection hidden="1"/>
    </xf>
    <xf numFmtId="165" fontId="2" fillId="6" borderId="1" xfId="0" applyNumberFormat="1" applyFont="1" applyFill="1" applyBorder="1" applyAlignment="1" applyProtection="1">
      <alignment horizontal="right" vertical="top"/>
      <protection hidden="1"/>
    </xf>
    <xf numFmtId="164" fontId="2" fillId="6" borderId="1" xfId="0" applyNumberFormat="1" applyFont="1" applyFill="1" applyBorder="1" applyAlignment="1" applyProtection="1">
      <alignment horizontal="right" vertical="top"/>
      <protection hidden="1"/>
    </xf>
    <xf numFmtId="2" fontId="5" fillId="6" borderId="1" xfId="0" applyNumberFormat="1" applyFont="1" applyFill="1" applyBorder="1" applyAlignment="1" applyProtection="1">
      <alignment horizontal="right" vertical="top"/>
      <protection hidden="1"/>
    </xf>
    <xf numFmtId="2" fontId="2" fillId="6" borderId="1" xfId="0" applyNumberFormat="1" applyFont="1" applyFill="1" applyBorder="1" applyAlignment="1" applyProtection="1">
      <alignment horizontal="right" vertical="top"/>
      <protection hidden="1"/>
    </xf>
    <xf numFmtId="165" fontId="2" fillId="0" borderId="0" xfId="0" applyNumberFormat="1" applyFont="1" applyFill="1" applyBorder="1" applyAlignment="1" applyProtection="1">
      <alignment horizontal="right" vertical="top"/>
      <protection hidden="1"/>
    </xf>
    <xf numFmtId="164" fontId="2" fillId="0" borderId="0" xfId="0" applyNumberFormat="1" applyFont="1" applyFill="1" applyBorder="1" applyAlignment="1" applyProtection="1">
      <alignment horizontal="right" vertical="top"/>
      <protection hidden="1"/>
    </xf>
    <xf numFmtId="2" fontId="2" fillId="0" borderId="0" xfId="0" applyNumberFormat="1" applyFont="1" applyFill="1" applyBorder="1" applyAlignment="1" applyProtection="1">
      <alignment horizontal="right" vertical="top"/>
      <protection hidden="1"/>
    </xf>
    <xf numFmtId="2" fontId="5" fillId="0" borderId="0" xfId="0" applyNumberFormat="1" applyFont="1" applyFill="1" applyBorder="1" applyAlignment="1" applyProtection="1">
      <alignment horizontal="right" vertical="top"/>
      <protection hidden="1"/>
    </xf>
    <xf numFmtId="0" fontId="2" fillId="0" borderId="0" xfId="0" applyFont="1" applyBorder="1" applyAlignment="1" applyProtection="1">
      <alignment horizontal="center" vertical="center" wrapText="1"/>
      <protection hidden="1"/>
    </xf>
    <xf numFmtId="0" fontId="4" fillId="6" borderId="16" xfId="0" applyFont="1" applyFill="1" applyBorder="1" applyAlignment="1" applyProtection="1">
      <alignment horizontal="center"/>
      <protection hidden="1"/>
    </xf>
    <xf numFmtId="0" fontId="44" fillId="6" borderId="39" xfId="0" applyFont="1" applyFill="1" applyBorder="1" applyAlignment="1" applyProtection="1">
      <alignment horizontal="left" vertical="top" wrapText="1"/>
      <protection hidden="1"/>
    </xf>
    <xf numFmtId="3" fontId="2" fillId="0" borderId="45" xfId="0" applyNumberFormat="1" applyFont="1" applyFill="1" applyBorder="1" applyAlignment="1" applyProtection="1">
      <alignment horizontal="right" vertical="top"/>
      <protection locked="0"/>
    </xf>
    <xf numFmtId="3" fontId="2" fillId="0" borderId="48" xfId="0" applyNumberFormat="1" applyFont="1" applyFill="1" applyBorder="1" applyAlignment="1" applyProtection="1">
      <alignment horizontal="right" vertical="top"/>
      <protection locked="0"/>
    </xf>
    <xf numFmtId="4" fontId="2" fillId="0" borderId="45" xfId="0" applyNumberFormat="1" applyFont="1" applyFill="1" applyBorder="1" applyAlignment="1" applyProtection="1">
      <alignment horizontal="right" vertical="top"/>
      <protection locked="0"/>
    </xf>
    <xf numFmtId="4" fontId="2" fillId="0" borderId="48" xfId="0" applyNumberFormat="1" applyFont="1" applyFill="1" applyBorder="1" applyAlignment="1" applyProtection="1">
      <alignment horizontal="right" vertical="top"/>
      <protection locked="0"/>
    </xf>
    <xf numFmtId="0" fontId="44" fillId="6" borderId="23" xfId="0" applyFont="1" applyFill="1" applyBorder="1" applyAlignment="1" applyProtection="1">
      <alignment horizontal="left" vertical="top" wrapText="1"/>
      <protection hidden="1"/>
    </xf>
    <xf numFmtId="0" fontId="44" fillId="6" borderId="29" xfId="0" applyFont="1" applyFill="1" applyBorder="1" applyAlignment="1" applyProtection="1">
      <alignment horizontal="left" vertical="top" wrapText="1"/>
      <protection hidden="1"/>
    </xf>
    <xf numFmtId="0" fontId="44" fillId="6" borderId="5" xfId="0" applyFont="1" applyFill="1" applyBorder="1" applyAlignment="1" applyProtection="1">
      <alignment horizontal="left" vertical="top" wrapText="1"/>
      <protection hidden="1"/>
    </xf>
    <xf numFmtId="0" fontId="44" fillId="6" borderId="9" xfId="0" applyFont="1" applyFill="1" applyBorder="1" applyAlignment="1" applyProtection="1">
      <alignment horizontal="left" vertical="top" wrapText="1"/>
      <protection hidden="1"/>
    </xf>
    <xf numFmtId="0" fontId="65" fillId="4" borderId="0" xfId="0" applyFont="1" applyFill="1" applyAlignment="1" applyProtection="1">
      <alignment horizontal="center"/>
      <protection hidden="1"/>
    </xf>
    <xf numFmtId="0" fontId="33" fillId="0" borderId="26" xfId="0" applyFont="1" applyFill="1" applyBorder="1" applyAlignment="1" applyProtection="1">
      <alignment horizontal="center" vertical="center"/>
      <protection hidden="1"/>
    </xf>
    <xf numFmtId="0" fontId="33" fillId="0" borderId="36" xfId="0" applyFont="1" applyFill="1" applyBorder="1" applyAlignment="1" applyProtection="1">
      <alignment horizontal="center" vertical="center"/>
      <protection hidden="1"/>
    </xf>
    <xf numFmtId="0" fontId="33" fillId="0" borderId="28" xfId="0" applyFont="1" applyFill="1" applyBorder="1" applyAlignment="1" applyProtection="1">
      <alignment horizontal="center" vertical="center"/>
      <protection hidden="1"/>
    </xf>
    <xf numFmtId="0" fontId="33" fillId="0" borderId="1" xfId="0" applyFont="1" applyFill="1" applyBorder="1" applyAlignment="1" applyProtection="1">
      <alignment horizontal="center" vertical="top" wrapText="1"/>
      <protection hidden="1"/>
    </xf>
    <xf numFmtId="0" fontId="33" fillId="0" borderId="23" xfId="0" applyFont="1" applyFill="1" applyBorder="1" applyAlignment="1" applyProtection="1">
      <alignment horizontal="center" vertical="top" wrapText="1"/>
      <protection hidden="1"/>
    </xf>
    <xf numFmtId="0" fontId="33" fillId="0" borderId="21" xfId="0" applyFont="1" applyFill="1" applyBorder="1" applyAlignment="1" applyProtection="1">
      <alignment horizontal="center" vertical="center" wrapText="1"/>
      <protection hidden="1"/>
    </xf>
    <xf numFmtId="0" fontId="33" fillId="0" borderId="41" xfId="0" applyFont="1" applyFill="1" applyBorder="1" applyAlignment="1" applyProtection="1">
      <alignment horizontal="center" vertical="center" wrapText="1"/>
      <protection hidden="1"/>
    </xf>
    <xf numFmtId="0" fontId="33" fillId="0" borderId="22" xfId="0" applyFont="1" applyFill="1" applyBorder="1" applyAlignment="1" applyProtection="1">
      <alignment horizontal="center" vertical="center" wrapText="1"/>
      <protection hidden="1"/>
    </xf>
    <xf numFmtId="0" fontId="44" fillId="6" borderId="1" xfId="0" applyFont="1" applyFill="1" applyBorder="1" applyAlignment="1" applyProtection="1">
      <alignment horizontal="left" vertical="top" wrapText="1"/>
      <protection hidden="1"/>
    </xf>
    <xf numFmtId="49" fontId="33" fillId="0" borderId="5" xfId="0" applyNumberFormat="1" applyFont="1" applyFill="1" applyBorder="1" applyAlignment="1" applyProtection="1">
      <alignment horizontal="center" vertical="center" wrapText="1"/>
      <protection hidden="1"/>
    </xf>
    <xf numFmtId="49" fontId="33" fillId="0" borderId="39" xfId="0" applyNumberFormat="1" applyFont="1" applyFill="1" applyBorder="1" applyAlignment="1" applyProtection="1">
      <alignment horizontal="center" vertical="center" wrapText="1"/>
      <protection hidden="1"/>
    </xf>
    <xf numFmtId="0" fontId="33" fillId="0" borderId="31" xfId="0" applyFont="1" applyFill="1" applyBorder="1" applyAlignment="1" applyProtection="1">
      <alignment horizontal="center" vertical="top"/>
      <protection hidden="1"/>
    </xf>
    <xf numFmtId="0" fontId="33" fillId="0" borderId="6" xfId="0" applyFont="1" applyFill="1" applyBorder="1" applyAlignment="1" applyProtection="1">
      <alignment horizontal="center" vertical="top"/>
      <protection hidden="1"/>
    </xf>
    <xf numFmtId="0" fontId="33" fillId="0" borderId="18" xfId="0" applyFont="1" applyFill="1" applyBorder="1" applyAlignment="1" applyProtection="1">
      <alignment horizontal="center" vertical="top" wrapText="1"/>
      <protection hidden="1"/>
    </xf>
    <xf numFmtId="0" fontId="2" fillId="0" borderId="1" xfId="0" applyFont="1" applyFill="1" applyBorder="1" applyAlignment="1" applyProtection="1">
      <alignment horizontal="right"/>
      <protection hidden="1"/>
    </xf>
    <xf numFmtId="0" fontId="2" fillId="0" borderId="2" xfId="0" applyFont="1" applyFill="1" applyBorder="1" applyAlignment="1" applyProtection="1">
      <alignment horizontal="right"/>
      <protection hidden="1"/>
    </xf>
    <xf numFmtId="2" fontId="2" fillId="0" borderId="0" xfId="0" applyNumberFormat="1" applyFont="1" applyFill="1" applyBorder="1" applyAlignment="1" applyProtection="1">
      <alignment horizontal="right" vertical="top"/>
      <protection locked="0"/>
    </xf>
    <xf numFmtId="166" fontId="2" fillId="6" borderId="1" xfId="0" applyNumberFormat="1" applyFont="1" applyFill="1" applyBorder="1" applyAlignment="1" applyProtection="1">
      <alignment horizontal="right" vertical="top"/>
      <protection hidden="1"/>
    </xf>
    <xf numFmtId="166" fontId="2" fillId="6" borderId="1" xfId="0" applyNumberFormat="1" applyFont="1" applyFill="1" applyBorder="1" applyAlignment="1" applyProtection="1">
      <alignment horizontal="right" vertical="top" wrapText="1"/>
      <protection hidden="1"/>
    </xf>
    <xf numFmtId="164" fontId="2" fillId="0" borderId="45" xfId="0" applyNumberFormat="1" applyFont="1" applyBorder="1" applyAlignment="1" applyProtection="1">
      <alignment horizontal="right" vertical="top"/>
      <protection locked="0"/>
    </xf>
    <xf numFmtId="164" fontId="2" fillId="0" borderId="48" xfId="0" applyNumberFormat="1" applyFont="1" applyBorder="1" applyAlignment="1" applyProtection="1">
      <alignment horizontal="right" vertical="top"/>
      <protection locked="0"/>
    </xf>
    <xf numFmtId="166" fontId="2" fillId="0" borderId="0" xfId="0" applyNumberFormat="1" applyFont="1" applyFill="1" applyBorder="1" applyAlignment="1" applyProtection="1">
      <alignment horizontal="right" vertical="top"/>
      <protection hidden="1"/>
    </xf>
    <xf numFmtId="2" fontId="2" fillId="0" borderId="0" xfId="0" applyNumberFormat="1" applyFont="1" applyFill="1" applyBorder="1" applyAlignment="1" applyProtection="1">
      <alignment horizontal="right" vertical="top" wrapText="1"/>
      <protection hidden="1"/>
    </xf>
    <xf numFmtId="0" fontId="27" fillId="5" borderId="5" xfId="0" applyFont="1" applyFill="1" applyBorder="1" applyAlignment="1" applyProtection="1">
      <alignment horizontal="center"/>
      <protection hidden="1"/>
    </xf>
    <xf numFmtId="0" fontId="27" fillId="5" borderId="1" xfId="0" applyFont="1" applyFill="1" applyBorder="1" applyAlignment="1" applyProtection="1">
      <alignment horizontal="center"/>
      <protection hidden="1"/>
    </xf>
    <xf numFmtId="0" fontId="51" fillId="0" borderId="1" xfId="0" applyFont="1" applyFill="1" applyBorder="1" applyAlignment="1" applyProtection="1">
      <alignment horizontal="left" vertical="top"/>
      <protection hidden="1"/>
    </xf>
    <xf numFmtId="0" fontId="51" fillId="0" borderId="2" xfId="0" applyFont="1" applyFill="1" applyBorder="1" applyAlignment="1" applyProtection="1">
      <alignment horizontal="left" vertical="top"/>
      <protection hidden="1"/>
    </xf>
    <xf numFmtId="0" fontId="21" fillId="8" borderId="2" xfId="0" applyFont="1" applyFill="1" applyBorder="1" applyAlignment="1" applyProtection="1">
      <alignment horizontal="left" vertical="top" wrapText="1"/>
      <protection hidden="1"/>
    </xf>
    <xf numFmtId="0" fontId="21" fillId="8" borderId="4" xfId="0" applyFont="1" applyFill="1" applyBorder="1" applyAlignment="1" applyProtection="1">
      <alignment horizontal="left" vertical="top" wrapText="1"/>
      <protection hidden="1"/>
    </xf>
    <xf numFmtId="0" fontId="51" fillId="0" borderId="1" xfId="0" applyFont="1" applyFill="1" applyBorder="1" applyAlignment="1" applyProtection="1">
      <alignment horizontal="left" vertical="top" wrapText="1"/>
      <protection hidden="1"/>
    </xf>
    <xf numFmtId="0" fontId="51" fillId="0" borderId="2" xfId="0" applyFont="1" applyFill="1" applyBorder="1" applyAlignment="1" applyProtection="1">
      <alignment horizontal="left" vertical="top" wrapText="1"/>
      <protection hidden="1"/>
    </xf>
    <xf numFmtId="2" fontId="13" fillId="0" borderId="43" xfId="0" applyNumberFormat="1" applyFont="1" applyFill="1" applyBorder="1" applyAlignment="1" applyProtection="1">
      <alignment horizontal="center" vertical="top" wrapText="1"/>
      <protection locked="0"/>
    </xf>
    <xf numFmtId="2" fontId="13" fillId="0" borderId="44" xfId="0" applyNumberFormat="1" applyFont="1" applyFill="1" applyBorder="1" applyAlignment="1" applyProtection="1">
      <alignment horizontal="center" vertical="top" wrapText="1"/>
      <protection locked="0"/>
    </xf>
    <xf numFmtId="0" fontId="12" fillId="0" borderId="1" xfId="0" applyFont="1" applyFill="1" applyBorder="1" applyAlignment="1" applyProtection="1">
      <alignment horizontal="left"/>
      <protection hidden="1"/>
    </xf>
    <xf numFmtId="2" fontId="13" fillId="5" borderId="1" xfId="0" applyNumberFormat="1" applyFont="1" applyFill="1" applyBorder="1" applyAlignment="1" applyProtection="1">
      <alignment horizontal="right" vertical="top"/>
      <protection hidden="1"/>
    </xf>
    <xf numFmtId="49" fontId="0" fillId="0" borderId="1" xfId="0" applyNumberFormat="1" applyFill="1" applyBorder="1" applyAlignment="1" applyProtection="1">
      <alignment horizontal="right" vertical="top"/>
      <protection hidden="1"/>
    </xf>
    <xf numFmtId="49" fontId="12" fillId="0" borderId="1" xfId="0" applyNumberFormat="1" applyFont="1" applyFill="1" applyBorder="1" applyAlignment="1" applyProtection="1">
      <alignment horizontal="center" vertical="top"/>
      <protection hidden="1"/>
    </xf>
    <xf numFmtId="165" fontId="19" fillId="5" borderId="6" xfId="0" applyNumberFormat="1" applyFont="1" applyFill="1" applyBorder="1" applyAlignment="1" applyProtection="1">
      <alignment horizontal="center" vertical="center"/>
      <protection hidden="1"/>
    </xf>
    <xf numFmtId="165" fontId="19" fillId="5" borderId="5" xfId="0" applyNumberFormat="1" applyFont="1" applyFill="1" applyBorder="1" applyAlignment="1" applyProtection="1">
      <alignment horizontal="center" vertical="center"/>
      <protection hidden="1"/>
    </xf>
    <xf numFmtId="0" fontId="21" fillId="8" borderId="1" xfId="0" applyFont="1" applyFill="1" applyBorder="1" applyAlignment="1" applyProtection="1">
      <alignment horizontal="left" vertical="top" wrapText="1"/>
      <protection hidden="1"/>
    </xf>
    <xf numFmtId="2" fontId="13" fillId="0" borderId="43" xfId="0" applyNumberFormat="1" applyFont="1" applyFill="1" applyBorder="1" applyAlignment="1" applyProtection="1">
      <alignment horizontal="center" vertical="center" wrapText="1"/>
      <protection locked="0"/>
    </xf>
    <xf numFmtId="2" fontId="13" fillId="0" borderId="44" xfId="0" applyNumberFormat="1" applyFont="1" applyFill="1" applyBorder="1" applyAlignment="1" applyProtection="1">
      <alignment horizontal="center" vertical="center" wrapText="1"/>
      <protection locked="0"/>
    </xf>
    <xf numFmtId="165" fontId="19" fillId="5" borderId="1" xfId="0" applyNumberFormat="1" applyFont="1" applyFill="1" applyBorder="1" applyAlignment="1" applyProtection="1">
      <alignment horizontal="center" vertical="center"/>
      <protection hidden="1"/>
    </xf>
    <xf numFmtId="2" fontId="51" fillId="5" borderId="1" xfId="0" applyNumberFormat="1" applyFont="1" applyFill="1" applyBorder="1" applyAlignment="1" applyProtection="1">
      <alignment horizontal="right" vertical="top"/>
      <protection hidden="1"/>
    </xf>
    <xf numFmtId="49" fontId="12" fillId="3" borderId="1" xfId="0" applyNumberFormat="1" applyFont="1" applyFill="1" applyBorder="1" applyAlignment="1" applyProtection="1">
      <alignment horizontal="left" vertical="center"/>
      <protection hidden="1"/>
    </xf>
    <xf numFmtId="165" fontId="13" fillId="5" borderId="1" xfId="0" applyNumberFormat="1" applyFont="1" applyFill="1" applyBorder="1" applyAlignment="1" applyProtection="1">
      <alignment horizontal="center" vertical="center"/>
      <protection hidden="1"/>
    </xf>
    <xf numFmtId="0" fontId="13" fillId="5" borderId="1" xfId="0" applyNumberFormat="1" applyFont="1" applyFill="1" applyBorder="1" applyAlignment="1" applyProtection="1">
      <alignment horizontal="right" vertical="top"/>
      <protection hidden="1"/>
    </xf>
    <xf numFmtId="165" fontId="13" fillId="5" borderId="6" xfId="0" applyNumberFormat="1" applyFont="1" applyFill="1" applyBorder="1" applyAlignment="1" applyProtection="1">
      <alignment horizontal="center" vertical="center"/>
      <protection hidden="1"/>
    </xf>
    <xf numFmtId="0" fontId="13" fillId="9" borderId="0" xfId="0" applyFont="1" applyFill="1" applyAlignment="1" applyProtection="1">
      <alignment horizontal="left" vertical="top" wrapText="1"/>
      <protection hidden="1"/>
    </xf>
    <xf numFmtId="0" fontId="13" fillId="9" borderId="0" xfId="0" applyFont="1" applyFill="1" applyAlignment="1" applyProtection="1">
      <alignment horizontal="left" vertical="top"/>
      <protection hidden="1"/>
    </xf>
    <xf numFmtId="0" fontId="21" fillId="6" borderId="1" xfId="0" applyNumberFormat="1" applyFont="1" applyFill="1" applyBorder="1" applyAlignment="1" applyProtection="1">
      <alignment horizontal="left" vertical="center"/>
      <protection hidden="1"/>
    </xf>
    <xf numFmtId="49" fontId="32" fillId="0" borderId="0" xfId="0" applyNumberFormat="1" applyFont="1" applyFill="1" applyBorder="1" applyAlignment="1" applyProtection="1">
      <alignment horizontal="center" vertical="top"/>
      <protection hidden="1"/>
    </xf>
    <xf numFmtId="49" fontId="32" fillId="0" borderId="13" xfId="0" applyNumberFormat="1" applyFont="1" applyFill="1" applyBorder="1" applyAlignment="1" applyProtection="1">
      <alignment horizontal="center" vertical="top"/>
      <protection hidden="1"/>
    </xf>
    <xf numFmtId="49" fontId="12" fillId="0" borderId="1" xfId="0" applyNumberFormat="1" applyFont="1" applyFill="1" applyBorder="1" applyAlignment="1" applyProtection="1">
      <alignment horizontal="center" vertical="center"/>
      <protection hidden="1"/>
    </xf>
    <xf numFmtId="0" fontId="26" fillId="0" borderId="1" xfId="0" applyFont="1" applyFill="1" applyBorder="1" applyAlignment="1" applyProtection="1">
      <alignment horizontal="right" vertical="center" wrapText="1"/>
      <protection hidden="1"/>
    </xf>
    <xf numFmtId="49" fontId="21" fillId="6" borderId="1" xfId="0" applyNumberFormat="1" applyFont="1" applyFill="1" applyBorder="1" applyAlignment="1" applyProtection="1">
      <alignment horizontal="left" vertical="top" wrapText="1"/>
      <protection hidden="1"/>
    </xf>
    <xf numFmtId="49" fontId="32" fillId="0" borderId="5" xfId="0" applyNumberFormat="1" applyFont="1" applyFill="1" applyBorder="1" applyAlignment="1" applyProtection="1">
      <alignment horizontal="center" vertical="center"/>
      <protection hidden="1"/>
    </xf>
    <xf numFmtId="49" fontId="32" fillId="0" borderId="6" xfId="0" applyNumberFormat="1" applyFont="1" applyFill="1" applyBorder="1" applyAlignment="1" applyProtection="1">
      <alignment horizontal="center" vertical="center"/>
      <protection hidden="1"/>
    </xf>
    <xf numFmtId="49" fontId="32" fillId="0" borderId="7" xfId="0" applyNumberFormat="1" applyFont="1" applyFill="1" applyBorder="1" applyAlignment="1" applyProtection="1">
      <alignment horizontal="center" vertical="center"/>
      <protection hidden="1"/>
    </xf>
    <xf numFmtId="0" fontId="26" fillId="0" borderId="2" xfId="0" applyFont="1" applyFill="1" applyBorder="1" applyAlignment="1" applyProtection="1">
      <alignment horizontal="right" vertical="center" wrapText="1"/>
      <protection hidden="1"/>
    </xf>
    <xf numFmtId="0" fontId="26" fillId="0" borderId="4" xfId="0" applyFont="1" applyFill="1" applyBorder="1" applyAlignment="1" applyProtection="1">
      <alignment horizontal="right" vertical="center" wrapText="1"/>
      <protection hidden="1"/>
    </xf>
    <xf numFmtId="0" fontId="0" fillId="0" borderId="2" xfId="0" applyFill="1" applyBorder="1" applyAlignment="1" applyProtection="1">
      <alignment horizontal="left" vertical="top"/>
      <protection hidden="1"/>
    </xf>
    <xf numFmtId="0" fontId="0" fillId="0" borderId="4" xfId="0" applyFill="1" applyBorder="1" applyAlignment="1" applyProtection="1">
      <alignment horizontal="left" vertical="top"/>
      <protection hidden="1"/>
    </xf>
    <xf numFmtId="0" fontId="12" fillId="0" borderId="1" xfId="0" applyFont="1" applyFill="1" applyBorder="1" applyAlignment="1" applyProtection="1">
      <alignment horizontal="left" vertical="top"/>
      <protection hidden="1"/>
    </xf>
    <xf numFmtId="49" fontId="32" fillId="0" borderId="5" xfId="0" applyNumberFormat="1" applyFont="1" applyFill="1" applyBorder="1" applyAlignment="1" applyProtection="1">
      <alignment horizontal="center" vertical="center" wrapText="1"/>
      <protection hidden="1"/>
    </xf>
    <xf numFmtId="49" fontId="32" fillId="0" borderId="6" xfId="0" applyNumberFormat="1" applyFont="1" applyFill="1" applyBorder="1" applyAlignment="1" applyProtection="1">
      <alignment horizontal="center" vertical="center" wrapText="1"/>
      <protection hidden="1"/>
    </xf>
    <xf numFmtId="49" fontId="21" fillId="6" borderId="2" xfId="0" applyNumberFormat="1" applyFont="1" applyFill="1" applyBorder="1" applyAlignment="1" applyProtection="1">
      <alignment horizontal="left" vertical="top" wrapText="1"/>
      <protection hidden="1"/>
    </xf>
    <xf numFmtId="0" fontId="14" fillId="6" borderId="1" xfId="0" applyFont="1" applyFill="1" applyBorder="1" applyAlignment="1" applyProtection="1">
      <alignment horizontal="center" vertical="top"/>
      <protection hidden="1"/>
    </xf>
    <xf numFmtId="0" fontId="4" fillId="6" borderId="1" xfId="0" applyFont="1" applyFill="1" applyBorder="1" applyAlignment="1" applyProtection="1">
      <alignment horizontal="center" vertical="top" wrapText="1"/>
      <protection hidden="1"/>
    </xf>
    <xf numFmtId="49" fontId="1" fillId="0" borderId="5" xfId="0" applyNumberFormat="1" applyFont="1" applyFill="1" applyBorder="1" applyAlignment="1" applyProtection="1">
      <alignment horizontal="right" vertical="top"/>
      <protection hidden="1"/>
    </xf>
    <xf numFmtId="49" fontId="1" fillId="0" borderId="6" xfId="0" applyNumberFormat="1" applyFont="1" applyFill="1" applyBorder="1" applyAlignment="1" applyProtection="1">
      <alignment horizontal="right" vertical="top"/>
      <protection hidden="1"/>
    </xf>
    <xf numFmtId="49" fontId="13" fillId="0" borderId="1" xfId="0" applyNumberFormat="1" applyFont="1" applyBorder="1" applyAlignment="1" applyProtection="1">
      <alignment horizontal="center" vertical="center" wrapText="1"/>
      <protection locked="0"/>
    </xf>
    <xf numFmtId="0" fontId="14" fillId="6" borderId="1" xfId="0" applyFont="1" applyFill="1" applyBorder="1" applyAlignment="1" applyProtection="1">
      <alignment horizontal="center" vertical="center"/>
      <protection hidden="1"/>
    </xf>
    <xf numFmtId="49" fontId="22" fillId="6" borderId="1" xfId="0" applyNumberFormat="1" applyFont="1" applyFill="1" applyBorder="1" applyAlignment="1" applyProtection="1">
      <alignment horizontal="left" vertical="center"/>
      <protection hidden="1"/>
    </xf>
    <xf numFmtId="49" fontId="27" fillId="6" borderId="0" xfId="0" applyNumberFormat="1" applyFont="1" applyFill="1" applyAlignment="1" applyProtection="1">
      <alignment horizontal="center" vertical="center"/>
      <protection hidden="1"/>
    </xf>
    <xf numFmtId="49" fontId="27" fillId="6" borderId="0" xfId="0" applyNumberFormat="1" applyFont="1" applyFill="1" applyBorder="1" applyAlignment="1" applyProtection="1">
      <alignment horizontal="center" vertical="center"/>
      <protection hidden="1"/>
    </xf>
    <xf numFmtId="49" fontId="31" fillId="6" borderId="1" xfId="0" applyNumberFormat="1" applyFont="1" applyFill="1" applyBorder="1" applyAlignment="1" applyProtection="1">
      <alignment horizontal="left" vertical="center"/>
      <protection hidden="1"/>
    </xf>
    <xf numFmtId="0" fontId="24" fillId="6" borderId="9" xfId="0" applyFont="1" applyFill="1" applyBorder="1" applyAlignment="1" applyProtection="1">
      <alignment horizontal="left" vertical="top"/>
      <protection hidden="1"/>
    </xf>
    <xf numFmtId="0" fontId="24" fillId="6" borderId="15" xfId="0" applyFont="1" applyFill="1" applyBorder="1" applyAlignment="1" applyProtection="1">
      <alignment horizontal="left" vertical="top"/>
      <protection hidden="1"/>
    </xf>
    <xf numFmtId="0" fontId="24" fillId="6" borderId="10" xfId="0" applyFont="1" applyFill="1" applyBorder="1" applyAlignment="1" applyProtection="1">
      <alignment horizontal="left" vertical="top"/>
      <protection hidden="1"/>
    </xf>
    <xf numFmtId="49" fontId="27" fillId="4" borderId="37" xfId="0" applyNumberFormat="1" applyFont="1" applyFill="1" applyBorder="1" applyAlignment="1" applyProtection="1">
      <alignment horizontal="center" vertical="center"/>
      <protection hidden="1"/>
    </xf>
    <xf numFmtId="49" fontId="12" fillId="0" borderId="5" xfId="0" applyNumberFormat="1" applyFont="1" applyFill="1" applyBorder="1" applyAlignment="1" applyProtection="1">
      <alignment horizontal="center" vertical="top"/>
      <protection hidden="1"/>
    </xf>
    <xf numFmtId="49" fontId="12" fillId="0" borderId="7" xfId="0" applyNumberFormat="1" applyFont="1" applyFill="1" applyBorder="1" applyAlignment="1" applyProtection="1">
      <alignment horizontal="center" vertical="top"/>
      <protection hidden="1"/>
    </xf>
    <xf numFmtId="49" fontId="32" fillId="0" borderId="1" xfId="0" applyNumberFormat="1" applyFont="1" applyFill="1" applyBorder="1" applyAlignment="1" applyProtection="1">
      <alignment horizontal="left" vertical="center"/>
      <protection hidden="1"/>
    </xf>
    <xf numFmtId="0" fontId="21" fillId="6" borderId="4" xfId="0" applyNumberFormat="1" applyFont="1" applyFill="1" applyBorder="1" applyAlignment="1" applyProtection="1">
      <alignment horizontal="left" vertical="center"/>
      <protection hidden="1"/>
    </xf>
    <xf numFmtId="0" fontId="25" fillId="6" borderId="4" xfId="0" applyNumberFormat="1" applyFont="1" applyFill="1" applyBorder="1" applyAlignment="1" applyProtection="1">
      <alignment horizontal="left" vertical="center"/>
      <protection hidden="1"/>
    </xf>
    <xf numFmtId="49" fontId="13" fillId="0" borderId="4" xfId="0" applyNumberFormat="1" applyFont="1" applyBorder="1" applyAlignment="1" applyProtection="1">
      <alignment horizontal="center" vertical="center" wrapText="1"/>
      <protection locked="0"/>
    </xf>
    <xf numFmtId="49" fontId="32" fillId="0" borderId="9" xfId="0" applyNumberFormat="1" applyFont="1" applyFill="1" applyBorder="1" applyAlignment="1" applyProtection="1">
      <alignment horizontal="center" vertical="center"/>
      <protection hidden="1"/>
    </xf>
    <xf numFmtId="49" fontId="32" fillId="0" borderId="16" xfId="0" applyNumberFormat="1" applyFont="1" applyFill="1" applyBorder="1" applyAlignment="1" applyProtection="1">
      <alignment horizontal="center" vertical="center"/>
      <protection hidden="1"/>
    </xf>
    <xf numFmtId="49" fontId="32" fillId="0" borderId="11" xfId="0" applyNumberFormat="1" applyFont="1" applyFill="1" applyBorder="1" applyAlignment="1" applyProtection="1">
      <alignment horizontal="center" vertical="center"/>
      <protection hidden="1"/>
    </xf>
    <xf numFmtId="0" fontId="25" fillId="6" borderId="1" xfId="0" applyNumberFormat="1" applyFont="1" applyFill="1" applyBorder="1" applyAlignment="1" applyProtection="1">
      <alignment horizontal="left" vertical="center"/>
      <protection hidden="1"/>
    </xf>
    <xf numFmtId="49" fontId="32" fillId="0" borderId="1" xfId="0" applyNumberFormat="1" applyFont="1" applyFill="1" applyBorder="1" applyAlignment="1" applyProtection="1">
      <alignment horizontal="center" vertical="center"/>
      <protection hidden="1"/>
    </xf>
    <xf numFmtId="9" fontId="13" fillId="0" borderId="1" xfId="1" applyFont="1" applyBorder="1" applyAlignment="1" applyProtection="1">
      <alignment horizontal="right" vertical="top"/>
      <protection locked="0"/>
    </xf>
    <xf numFmtId="49" fontId="32" fillId="0" borderId="7" xfId="0" applyNumberFormat="1" applyFont="1" applyFill="1" applyBorder="1" applyAlignment="1" applyProtection="1">
      <alignment horizontal="center" vertical="center" wrapText="1"/>
      <protection hidden="1"/>
    </xf>
    <xf numFmtId="0" fontId="0" fillId="0" borderId="2" xfId="0" applyFill="1" applyBorder="1" applyAlignment="1" applyProtection="1">
      <alignment horizontal="left"/>
      <protection hidden="1"/>
    </xf>
    <xf numFmtId="0" fontId="0" fillId="0" borderId="4" xfId="0" applyFill="1" applyBorder="1" applyAlignment="1" applyProtection="1">
      <alignment horizontal="left"/>
      <protection hidden="1"/>
    </xf>
    <xf numFmtId="164" fontId="13" fillId="6" borderId="1" xfId="0" applyNumberFormat="1" applyFont="1" applyFill="1" applyBorder="1" applyAlignment="1" applyProtection="1">
      <alignment horizontal="right" vertical="top"/>
      <protection hidden="1"/>
    </xf>
    <xf numFmtId="2" fontId="13" fillId="6" borderId="1" xfId="0" applyNumberFormat="1" applyFont="1" applyFill="1" applyBorder="1" applyAlignment="1" applyProtection="1">
      <alignment horizontal="right" vertical="top"/>
      <protection hidden="1"/>
    </xf>
    <xf numFmtId="2" fontId="13" fillId="0" borderId="9" xfId="0" applyNumberFormat="1" applyFont="1" applyBorder="1" applyAlignment="1" applyProtection="1">
      <alignment horizontal="right" vertical="center"/>
      <protection locked="0"/>
    </xf>
    <xf numFmtId="2" fontId="13" fillId="0" borderId="40" xfId="0" applyNumberFormat="1" applyFont="1" applyBorder="1" applyAlignment="1" applyProtection="1">
      <alignment horizontal="right" vertical="center"/>
      <protection locked="0"/>
    </xf>
    <xf numFmtId="49" fontId="0" fillId="0" borderId="7" xfId="0" applyNumberFormat="1" applyFill="1" applyBorder="1" applyAlignment="1" applyProtection="1">
      <alignment horizontal="right" vertical="top"/>
      <protection hidden="1"/>
    </xf>
    <xf numFmtId="49" fontId="0" fillId="0" borderId="6" xfId="0" applyNumberFormat="1" applyFill="1" applyBorder="1" applyAlignment="1" applyProtection="1">
      <alignment horizontal="right" vertical="top"/>
      <protection hidden="1"/>
    </xf>
    <xf numFmtId="49" fontId="13" fillId="0" borderId="1" xfId="0" applyNumberFormat="1" applyFont="1" applyBorder="1" applyAlignment="1" applyProtection="1">
      <alignment horizontal="center" vertical="center"/>
      <protection locked="0"/>
    </xf>
    <xf numFmtId="49" fontId="13" fillId="0" borderId="4" xfId="0" applyNumberFormat="1" applyFont="1" applyBorder="1" applyAlignment="1" applyProtection="1">
      <alignment horizontal="center" vertical="center"/>
      <protection locked="0"/>
    </xf>
    <xf numFmtId="0" fontId="12" fillId="0" borderId="2" xfId="0" applyFont="1" applyFill="1" applyBorder="1" applyAlignment="1" applyProtection="1">
      <alignment horizontal="left"/>
      <protection hidden="1"/>
    </xf>
    <xf numFmtId="0" fontId="12" fillId="0" borderId="3" xfId="0" applyFont="1" applyFill="1" applyBorder="1" applyAlignment="1" applyProtection="1">
      <alignment horizontal="left"/>
      <protection hidden="1"/>
    </xf>
    <xf numFmtId="49" fontId="32" fillId="6" borderId="1" xfId="0" applyNumberFormat="1" applyFont="1" applyFill="1" applyBorder="1" applyAlignment="1" applyProtection="1">
      <alignment horizontal="left" vertical="center"/>
      <protection hidden="1"/>
    </xf>
    <xf numFmtId="164" fontId="13" fillId="6" borderId="31" xfId="0" applyNumberFormat="1" applyFont="1" applyFill="1" applyBorder="1" applyAlignment="1" applyProtection="1">
      <alignment horizontal="right" vertical="top"/>
      <protection hidden="1"/>
    </xf>
    <xf numFmtId="164" fontId="13" fillId="6" borderId="6" xfId="0" applyNumberFormat="1" applyFont="1" applyFill="1" applyBorder="1" applyAlignment="1" applyProtection="1">
      <alignment horizontal="right" vertical="top"/>
      <protection hidden="1"/>
    </xf>
    <xf numFmtId="164" fontId="13" fillId="6" borderId="42" xfId="0" applyNumberFormat="1" applyFont="1" applyFill="1" applyBorder="1" applyAlignment="1" applyProtection="1">
      <alignment horizontal="right" vertical="top"/>
      <protection hidden="1"/>
    </xf>
    <xf numFmtId="164" fontId="13" fillId="6" borderId="12" xfId="0" applyNumberFormat="1" applyFont="1" applyFill="1" applyBorder="1" applyAlignment="1" applyProtection="1">
      <alignment horizontal="right" vertical="top"/>
      <protection hidden="1"/>
    </xf>
    <xf numFmtId="3" fontId="13" fillId="6" borderId="1" xfId="0" applyNumberFormat="1" applyFont="1" applyFill="1" applyBorder="1" applyAlignment="1" applyProtection="1">
      <alignment horizontal="right" vertical="top"/>
      <protection hidden="1"/>
    </xf>
    <xf numFmtId="168" fontId="13" fillId="0" borderId="1" xfId="0" applyNumberFormat="1" applyFont="1" applyFill="1" applyBorder="1" applyAlignment="1" applyProtection="1">
      <alignment vertical="top" wrapText="1"/>
      <protection locked="0"/>
    </xf>
    <xf numFmtId="168" fontId="13" fillId="0" borderId="4" xfId="0" applyNumberFormat="1" applyFont="1" applyFill="1" applyBorder="1" applyAlignment="1" applyProtection="1">
      <alignment vertical="top" wrapText="1"/>
      <protection locked="0"/>
    </xf>
    <xf numFmtId="3" fontId="13" fillId="6" borderId="4" xfId="0" applyNumberFormat="1" applyFont="1" applyFill="1" applyBorder="1" applyAlignment="1" applyProtection="1">
      <alignment horizontal="right" vertical="top"/>
      <protection hidden="1"/>
    </xf>
    <xf numFmtId="0" fontId="4" fillId="6" borderId="2" xfId="0" applyFont="1" applyFill="1" applyBorder="1" applyAlignment="1" applyProtection="1">
      <alignment horizontal="center" vertical="top" wrapText="1"/>
      <protection hidden="1"/>
    </xf>
    <xf numFmtId="0" fontId="4" fillId="6" borderId="9" xfId="0" applyFont="1" applyFill="1" applyBorder="1" applyAlignment="1" applyProtection="1">
      <alignment horizontal="center" vertical="top" wrapText="1"/>
      <protection hidden="1"/>
    </xf>
    <xf numFmtId="0" fontId="4" fillId="6" borderId="11" xfId="0" applyFont="1" applyFill="1" applyBorder="1" applyAlignment="1" applyProtection="1">
      <alignment horizontal="center" vertical="top" wrapText="1"/>
      <protection hidden="1"/>
    </xf>
    <xf numFmtId="168" fontId="13" fillId="0" borderId="1" xfId="0" applyNumberFormat="1" applyFont="1" applyFill="1" applyBorder="1" applyAlignment="1" applyProtection="1">
      <alignment vertical="center" wrapText="1"/>
      <protection locked="0"/>
    </xf>
    <xf numFmtId="1" fontId="13" fillId="0" borderId="1" xfId="0" applyNumberFormat="1" applyFont="1" applyFill="1" applyBorder="1" applyAlignment="1" applyProtection="1">
      <alignment vertical="center" wrapText="1"/>
      <protection locked="0"/>
    </xf>
    <xf numFmtId="49" fontId="1" fillId="0" borderId="1" xfId="0" applyNumberFormat="1" applyFont="1" applyFill="1" applyBorder="1" applyAlignment="1" applyProtection="1">
      <alignment horizontal="right" vertical="top"/>
      <protection hidden="1"/>
    </xf>
    <xf numFmtId="164" fontId="13" fillId="6" borderId="5" xfId="0" applyNumberFormat="1" applyFont="1" applyFill="1" applyBorder="1" applyAlignment="1" applyProtection="1">
      <alignment horizontal="right" vertical="top" wrapText="1"/>
      <protection hidden="1"/>
    </xf>
    <xf numFmtId="164" fontId="13" fillId="6" borderId="6" xfId="0" applyNumberFormat="1" applyFont="1" applyFill="1" applyBorder="1" applyAlignment="1" applyProtection="1">
      <alignment horizontal="right" vertical="top" wrapText="1"/>
      <protection hidden="1"/>
    </xf>
    <xf numFmtId="49" fontId="0" fillId="0" borderId="5" xfId="0" applyNumberFormat="1" applyFont="1" applyFill="1" applyBorder="1" applyAlignment="1" applyProtection="1">
      <alignment horizontal="right" vertical="top"/>
      <protection hidden="1"/>
    </xf>
    <xf numFmtId="49" fontId="0" fillId="0" borderId="6" xfId="0" applyNumberFormat="1" applyFont="1" applyFill="1" applyBorder="1" applyAlignment="1" applyProtection="1">
      <alignment horizontal="right" vertical="top"/>
      <protection hidden="1"/>
    </xf>
    <xf numFmtId="3" fontId="13" fillId="6" borderId="1" xfId="0" applyNumberFormat="1" applyFont="1" applyFill="1" applyBorder="1" applyAlignment="1" applyProtection="1">
      <alignment horizontal="right" vertical="top" wrapText="1"/>
      <protection hidden="1"/>
    </xf>
    <xf numFmtId="0" fontId="4" fillId="6" borderId="5" xfId="0" applyFont="1" applyFill="1" applyBorder="1" applyAlignment="1" applyProtection="1">
      <alignment horizontal="center" vertical="top" wrapText="1"/>
      <protection hidden="1"/>
    </xf>
    <xf numFmtId="0" fontId="4" fillId="6" borderId="6" xfId="0" applyFont="1" applyFill="1" applyBorder="1" applyAlignment="1" applyProtection="1">
      <alignment horizontal="center" vertical="top" wrapText="1"/>
      <protection hidden="1"/>
    </xf>
    <xf numFmtId="49" fontId="12" fillId="0" borderId="6" xfId="0" applyNumberFormat="1" applyFont="1" applyFill="1" applyBorder="1" applyAlignment="1" applyProtection="1">
      <alignment horizontal="center" vertical="top"/>
      <protection hidden="1"/>
    </xf>
    <xf numFmtId="1" fontId="13" fillId="0" borderId="1" xfId="0" applyNumberFormat="1" applyFont="1" applyFill="1" applyBorder="1" applyAlignment="1" applyProtection="1">
      <alignment vertical="top" wrapText="1"/>
      <protection locked="0"/>
    </xf>
    <xf numFmtId="2" fontId="13" fillId="6" borderId="5" xfId="0" applyNumberFormat="1" applyFont="1" applyFill="1" applyBorder="1" applyAlignment="1" applyProtection="1">
      <alignment horizontal="center" vertical="center"/>
      <protection hidden="1"/>
    </xf>
    <xf numFmtId="2" fontId="13" fillId="6" borderId="6" xfId="0" applyNumberFormat="1" applyFont="1" applyFill="1" applyBorder="1" applyAlignment="1" applyProtection="1">
      <alignment horizontal="center" vertical="center"/>
      <protection hidden="1"/>
    </xf>
    <xf numFmtId="49" fontId="12" fillId="0" borderId="5" xfId="0" applyNumberFormat="1" applyFont="1" applyFill="1" applyBorder="1" applyAlignment="1" applyProtection="1">
      <alignment horizontal="center" vertical="center"/>
      <protection hidden="1"/>
    </xf>
    <xf numFmtId="49" fontId="12" fillId="0" borderId="6" xfId="0" applyNumberFormat="1" applyFont="1" applyFill="1" applyBorder="1" applyAlignment="1" applyProtection="1">
      <alignment horizontal="center" vertical="center"/>
      <protection hidden="1"/>
    </xf>
    <xf numFmtId="0" fontId="14" fillId="6" borderId="5" xfId="0" applyFont="1" applyFill="1" applyBorder="1" applyAlignment="1" applyProtection="1">
      <alignment horizontal="center" vertical="center"/>
      <protection hidden="1"/>
    </xf>
    <xf numFmtId="0" fontId="14" fillId="6" borderId="6" xfId="0" applyFont="1" applyFill="1" applyBorder="1" applyAlignment="1" applyProtection="1">
      <alignment horizontal="center" vertical="center"/>
      <protection hidden="1"/>
    </xf>
    <xf numFmtId="0" fontId="14" fillId="6" borderId="9" xfId="0" applyFont="1" applyFill="1" applyBorder="1" applyAlignment="1" applyProtection="1">
      <alignment horizontal="center" vertical="center"/>
      <protection hidden="1"/>
    </xf>
    <xf numFmtId="0" fontId="14" fillId="6" borderId="11" xfId="0" applyFont="1" applyFill="1" applyBorder="1" applyAlignment="1" applyProtection="1">
      <alignment horizontal="center" vertical="center"/>
      <protection hidden="1"/>
    </xf>
    <xf numFmtId="0" fontId="14" fillId="6" borderId="5" xfId="0" applyFont="1" applyFill="1" applyBorder="1" applyAlignment="1" applyProtection="1">
      <alignment horizontal="center" vertical="top"/>
      <protection hidden="1"/>
    </xf>
    <xf numFmtId="0" fontId="14" fillId="6" borderId="6" xfId="0" applyFont="1" applyFill="1" applyBorder="1" applyAlignment="1" applyProtection="1">
      <alignment horizontal="center" vertical="top"/>
      <protection hidden="1"/>
    </xf>
    <xf numFmtId="164" fontId="13" fillId="6" borderId="5" xfId="0" applyNumberFormat="1" applyFont="1" applyFill="1" applyBorder="1" applyAlignment="1" applyProtection="1">
      <alignment horizontal="right" vertical="top"/>
      <protection hidden="1"/>
    </xf>
    <xf numFmtId="1" fontId="13" fillId="6" borderId="5" xfId="0" applyNumberFormat="1" applyFont="1" applyFill="1" applyBorder="1" applyAlignment="1" applyProtection="1">
      <alignment horizontal="right" vertical="top"/>
      <protection hidden="1"/>
    </xf>
    <xf numFmtId="1" fontId="13" fillId="6" borderId="6" xfId="0" applyNumberFormat="1" applyFont="1" applyFill="1" applyBorder="1" applyAlignment="1" applyProtection="1">
      <alignment horizontal="right" vertical="top"/>
      <protection hidden="1"/>
    </xf>
    <xf numFmtId="2" fontId="13" fillId="6" borderId="5" xfId="0" applyNumberFormat="1" applyFont="1" applyFill="1" applyBorder="1" applyAlignment="1" applyProtection="1">
      <alignment horizontal="right" vertical="top"/>
      <protection hidden="1"/>
    </xf>
    <xf numFmtId="2" fontId="13" fillId="6" borderId="6" xfId="0" applyNumberFormat="1" applyFont="1" applyFill="1" applyBorder="1" applyAlignment="1" applyProtection="1">
      <alignment horizontal="right" vertical="top"/>
      <protection hidden="1"/>
    </xf>
    <xf numFmtId="0" fontId="12" fillId="0" borderId="5" xfId="0" applyFont="1" applyFill="1" applyBorder="1" applyAlignment="1" applyProtection="1">
      <alignment horizontal="left" vertical="center" wrapText="1"/>
      <protection hidden="1"/>
    </xf>
    <xf numFmtId="0" fontId="12" fillId="0" borderId="6" xfId="0" applyFont="1" applyFill="1" applyBorder="1" applyAlignment="1" applyProtection="1">
      <alignment horizontal="left" vertical="center" wrapText="1"/>
      <protection hidden="1"/>
    </xf>
    <xf numFmtId="2" fontId="51" fillId="6" borderId="1" xfId="0" applyNumberFormat="1" applyFont="1" applyFill="1" applyBorder="1" applyAlignment="1" applyProtection="1">
      <alignment horizontal="right" vertical="top"/>
      <protection hidden="1"/>
    </xf>
  </cellXfs>
  <cellStyles count="2">
    <cellStyle name="Normal" xfId="0" builtinId="0"/>
    <cellStyle name="Percent" xfId="1" builtinId="5"/>
  </cellStyles>
  <dxfs count="27">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tint="-0.24994659260841701"/>
        </patternFill>
      </fill>
    </dxf>
    <dxf>
      <fill>
        <patternFill>
          <fgColor auto="1"/>
          <bgColor theme="0" tint="-0.24994659260841701"/>
        </patternFill>
      </fill>
    </dxf>
    <dxf>
      <fill>
        <patternFill>
          <bgColor theme="0" tint="-0.24994659260841701"/>
        </patternFill>
      </fill>
    </dxf>
    <dxf>
      <fill>
        <patternFill>
          <fgColor theme="0"/>
          <bgColor theme="0" tint="-0.24994659260841701"/>
        </patternFill>
      </fill>
    </dxf>
    <dxf>
      <fill>
        <patternFill>
          <bgColor theme="0" tint="-0.24994659260841701"/>
        </patternFill>
      </fill>
    </dxf>
    <dxf>
      <fill>
        <patternFill>
          <bgColor theme="0" tint="-0.24994659260841701"/>
        </patternFill>
      </fill>
    </dxf>
    <dxf>
      <fill>
        <patternFill>
          <fgColor auto="1"/>
          <bgColor theme="0" tint="-0.24994659260841701"/>
        </patternFill>
      </fill>
    </dxf>
    <dxf>
      <fill>
        <patternFill>
          <fgColor theme="0"/>
          <bgColor theme="0" tint="-0.24994659260841701"/>
        </patternFill>
      </fill>
    </dxf>
    <dxf>
      <fill>
        <patternFill>
          <bgColor theme="0" tint="-0.24994659260841701"/>
        </patternFill>
      </fill>
    </dxf>
    <dxf>
      <fill>
        <patternFill>
          <fgColor auto="1"/>
          <bgColor theme="0" tint="-0.24994659260841701"/>
        </patternFill>
      </fill>
    </dxf>
    <dxf>
      <fill>
        <patternFill>
          <fgColor theme="0"/>
          <bgColor theme="0" tint="-0.24994659260841701"/>
        </patternFill>
      </fill>
    </dxf>
    <dxf>
      <fill>
        <patternFill>
          <bgColor theme="0" tint="-0.24994659260841701"/>
        </patternFill>
      </fill>
    </dxf>
    <dxf>
      <fill>
        <patternFill>
          <fgColor auto="1"/>
          <bgColor theme="0" tint="-0.24994659260841701"/>
        </patternFill>
      </fill>
    </dxf>
    <dxf>
      <fill>
        <patternFill>
          <fgColor theme="0"/>
          <bgColor theme="0" tint="-0.24994659260841701"/>
        </patternFill>
      </fill>
    </dxf>
    <dxf>
      <fill>
        <patternFill>
          <bgColor theme="0" tint="-0.24994659260841701"/>
        </patternFill>
      </fill>
    </dxf>
    <dxf>
      <fill>
        <patternFill>
          <bgColor theme="0" tint="-0.24994659260841701"/>
        </patternFill>
      </fill>
    </dxf>
    <dxf>
      <fill>
        <patternFill>
          <fgColor auto="1"/>
          <bgColor theme="0" tint="-0.24994659260841701"/>
        </patternFill>
      </fill>
    </dxf>
    <dxf>
      <fill>
        <patternFill>
          <fgColor theme="0"/>
          <bgColor theme="0" tint="-0.24994659260841701"/>
        </patternFill>
      </fill>
    </dxf>
  </dxfs>
  <tableStyles count="0" defaultTableStyle="TableStyleMedium2" defaultPivotStyle="PivotStyleLight16"/>
  <colors>
    <mruColors>
      <color rgb="FF960000"/>
      <color rgb="FF97CC00"/>
      <color rgb="FF9ADEBC"/>
      <color rgb="FF6CCE9D"/>
      <color rgb="FF9FC5C9"/>
      <color rgb="FF89B8BD"/>
      <color rgb="FFDEA400"/>
      <color rgb="FFC9C9FF"/>
      <color rgb="FF9999FF"/>
      <color rgb="FFEABD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74"/>
  <sheetViews>
    <sheetView showGridLines="0" topLeftCell="B60" zoomScale="90" zoomScaleNormal="90" workbookViewId="0">
      <selection activeCell="A61" sqref="A61:XFD61"/>
    </sheetView>
  </sheetViews>
  <sheetFormatPr defaultColWidth="9.140625" defaultRowHeight="12" x14ac:dyDescent="0.2"/>
  <cols>
    <col min="1" max="3" width="17" style="9" customWidth="1"/>
    <col min="4" max="4" width="9.7109375" style="9" customWidth="1"/>
    <col min="5" max="8" width="16.140625" style="9" customWidth="1"/>
    <col min="9" max="10" width="9.140625" style="9"/>
    <col min="11" max="11" width="10.85546875" style="9" customWidth="1"/>
    <col min="12" max="12" width="11" style="9" customWidth="1"/>
    <col min="13" max="13" width="17.140625" style="9" customWidth="1"/>
    <col min="14" max="15" width="14" style="9" customWidth="1"/>
    <col min="16" max="17" width="9.140625" style="9"/>
    <col min="18" max="19" width="12.7109375" style="9" customWidth="1"/>
    <col min="20" max="20" width="11.42578125" style="9" customWidth="1"/>
    <col min="21" max="26" width="9.140625" style="9"/>
    <col min="27" max="27" width="27.7109375" style="9" customWidth="1"/>
    <col min="28" max="28" width="12.28515625" style="9" customWidth="1"/>
    <col min="29" max="16384" width="9.140625" style="9"/>
  </cols>
  <sheetData>
    <row r="1" spans="25:28" hidden="1" x14ac:dyDescent="0.2">
      <c r="AA1" s="9" t="s">
        <v>71</v>
      </c>
    </row>
    <row r="2" spans="25:28" ht="24" hidden="1" x14ac:dyDescent="0.2">
      <c r="AA2" s="10" t="s">
        <v>13</v>
      </c>
      <c r="AB2" s="10" t="s">
        <v>14</v>
      </c>
    </row>
    <row r="3" spans="25:28" hidden="1" x14ac:dyDescent="0.2">
      <c r="Y3" s="11"/>
      <c r="Z3" s="11"/>
      <c r="AA3" s="12" t="s">
        <v>15</v>
      </c>
      <c r="AB3" s="13">
        <v>25</v>
      </c>
    </row>
    <row r="4" spans="25:28" ht="24" hidden="1" x14ac:dyDescent="0.2">
      <c r="Y4" s="11" t="s">
        <v>73</v>
      </c>
      <c r="Z4" s="11"/>
      <c r="AA4" s="12" t="s">
        <v>18</v>
      </c>
      <c r="AB4" s="13">
        <v>20</v>
      </c>
    </row>
    <row r="5" spans="25:28" hidden="1" x14ac:dyDescent="0.2">
      <c r="Y5" s="9" t="s">
        <v>75</v>
      </c>
      <c r="Z5" s="14">
        <v>21.6</v>
      </c>
      <c r="AA5" s="12" t="s">
        <v>20</v>
      </c>
      <c r="AB5" s="13">
        <v>1</v>
      </c>
    </row>
    <row r="6" spans="25:28" hidden="1" x14ac:dyDescent="0.2">
      <c r="Y6" s="9" t="s">
        <v>74</v>
      </c>
      <c r="Z6" s="14">
        <v>21.6</v>
      </c>
      <c r="AA6" s="12" t="s">
        <v>22</v>
      </c>
      <c r="AB6" s="13">
        <v>22</v>
      </c>
    </row>
    <row r="7" spans="25:28" hidden="1" x14ac:dyDescent="0.2">
      <c r="Y7" s="9" t="s">
        <v>77</v>
      </c>
      <c r="Z7" s="14">
        <v>17.3</v>
      </c>
      <c r="AA7" s="12" t="s">
        <v>24</v>
      </c>
      <c r="AB7" s="13">
        <v>54.8</v>
      </c>
    </row>
    <row r="8" spans="25:28" hidden="1" x14ac:dyDescent="0.2">
      <c r="Y8" s="9" t="s">
        <v>78</v>
      </c>
      <c r="Z8" s="14">
        <v>17.3</v>
      </c>
      <c r="AA8" s="12" t="s">
        <v>26</v>
      </c>
      <c r="AB8" s="13">
        <v>49</v>
      </c>
    </row>
    <row r="9" spans="25:28" hidden="1" x14ac:dyDescent="0.2">
      <c r="AA9" s="12" t="s">
        <v>28</v>
      </c>
      <c r="AB9" s="13">
        <v>25</v>
      </c>
    </row>
    <row r="10" spans="25:28" hidden="1" x14ac:dyDescent="0.2">
      <c r="AA10" s="12" t="s">
        <v>32</v>
      </c>
      <c r="AB10" s="13">
        <v>2.2200000000000002</v>
      </c>
    </row>
    <row r="11" spans="25:28" hidden="1" x14ac:dyDescent="0.2">
      <c r="AA11" s="12" t="s">
        <v>34</v>
      </c>
      <c r="AB11" s="13">
        <v>333</v>
      </c>
    </row>
    <row r="12" spans="25:28" hidden="1" x14ac:dyDescent="0.2">
      <c r="AA12" s="12" t="s">
        <v>36</v>
      </c>
      <c r="AB12" s="13">
        <v>1000000</v>
      </c>
    </row>
    <row r="13" spans="25:28" hidden="1" x14ac:dyDescent="0.2">
      <c r="AA13" s="12" t="s">
        <v>38</v>
      </c>
      <c r="AB13" s="13">
        <v>282</v>
      </c>
    </row>
    <row r="14" spans="25:28" hidden="1" x14ac:dyDescent="0.2">
      <c r="AA14" s="12" t="s">
        <v>40</v>
      </c>
      <c r="AB14" s="13">
        <v>200</v>
      </c>
    </row>
    <row r="15" spans="25:28" hidden="1" x14ac:dyDescent="0.2">
      <c r="AA15" s="12" t="s">
        <v>42</v>
      </c>
      <c r="AB15" s="13">
        <v>5</v>
      </c>
    </row>
    <row r="16" spans="25:28" hidden="1" x14ac:dyDescent="0.2">
      <c r="AA16" s="12" t="s">
        <v>44</v>
      </c>
      <c r="AB16" s="13">
        <v>200</v>
      </c>
    </row>
    <row r="17" spans="27:28" hidden="1" x14ac:dyDescent="0.2">
      <c r="AA17" s="12" t="s">
        <v>46</v>
      </c>
      <c r="AB17" s="13">
        <v>50</v>
      </c>
    </row>
    <row r="18" spans="27:28" hidden="1" x14ac:dyDescent="0.2">
      <c r="AA18" s="12" t="s">
        <v>48</v>
      </c>
      <c r="AB18" s="13">
        <v>20</v>
      </c>
    </row>
    <row r="19" spans="27:28" ht="36" hidden="1" x14ac:dyDescent="0.2">
      <c r="AA19" s="12" t="s">
        <v>50</v>
      </c>
      <c r="AB19" s="13">
        <v>15.1</v>
      </c>
    </row>
    <row r="20" spans="27:28" hidden="1" x14ac:dyDescent="0.2">
      <c r="AA20" s="12" t="s">
        <v>52</v>
      </c>
      <c r="AB20" s="13">
        <v>10</v>
      </c>
    </row>
    <row r="21" spans="27:28" hidden="1" x14ac:dyDescent="0.2">
      <c r="AA21" s="12" t="s">
        <v>54</v>
      </c>
      <c r="AB21" s="13">
        <v>500</v>
      </c>
    </row>
    <row r="22" spans="27:28" hidden="1" x14ac:dyDescent="0.2">
      <c r="AA22" s="12" t="s">
        <v>56</v>
      </c>
      <c r="AB22" s="13">
        <v>1000</v>
      </c>
    </row>
    <row r="23" spans="27:28" ht="24" hidden="1" x14ac:dyDescent="0.2">
      <c r="AA23" s="12" t="s">
        <v>58</v>
      </c>
      <c r="AB23" s="13">
        <v>3333.3</v>
      </c>
    </row>
    <row r="24" spans="27:28" hidden="1" x14ac:dyDescent="0.2">
      <c r="AA24" s="12" t="s">
        <v>60</v>
      </c>
      <c r="AB24" s="13">
        <v>3333.3</v>
      </c>
    </row>
    <row r="25" spans="27:28" hidden="1" x14ac:dyDescent="0.2">
      <c r="AA25" s="12" t="s">
        <v>62</v>
      </c>
      <c r="AB25" s="13">
        <v>1000</v>
      </c>
    </row>
    <row r="26" spans="27:28" hidden="1" x14ac:dyDescent="0.2">
      <c r="AA26" s="12" t="s">
        <v>64</v>
      </c>
      <c r="AB26" s="13">
        <v>76.2</v>
      </c>
    </row>
    <row r="27" spans="27:28" hidden="1" x14ac:dyDescent="0.2">
      <c r="AA27" s="12" t="s">
        <v>66</v>
      </c>
      <c r="AB27" s="13">
        <v>1000</v>
      </c>
    </row>
    <row r="28" spans="27:28" hidden="1" x14ac:dyDescent="0.2">
      <c r="AA28" s="12" t="s">
        <v>68</v>
      </c>
      <c r="AB28" s="13">
        <v>100</v>
      </c>
    </row>
    <row r="29" spans="27:28" hidden="1" x14ac:dyDescent="0.2">
      <c r="AA29" s="12" t="s">
        <v>70</v>
      </c>
      <c r="AB29" s="13">
        <v>1.43</v>
      </c>
    </row>
    <row r="30" spans="27:28" hidden="1" x14ac:dyDescent="0.2">
      <c r="AA30" s="12" t="s">
        <v>16</v>
      </c>
      <c r="AB30" s="13" t="s">
        <v>17</v>
      </c>
    </row>
    <row r="31" spans="27:28" hidden="1" x14ac:dyDescent="0.2">
      <c r="AA31" s="12" t="s">
        <v>19</v>
      </c>
      <c r="AB31" s="13">
        <v>40</v>
      </c>
    </row>
    <row r="32" spans="27:28" hidden="1" x14ac:dyDescent="0.2">
      <c r="AA32" s="12" t="s">
        <v>21</v>
      </c>
      <c r="AB32" s="13">
        <v>45</v>
      </c>
    </row>
    <row r="33" spans="27:28" hidden="1" x14ac:dyDescent="0.2">
      <c r="AA33" s="12" t="s">
        <v>23</v>
      </c>
      <c r="AB33" s="13">
        <v>25</v>
      </c>
    </row>
    <row r="34" spans="27:28" hidden="1" x14ac:dyDescent="0.2">
      <c r="AA34" s="12" t="s">
        <v>25</v>
      </c>
      <c r="AB34" s="13">
        <v>100</v>
      </c>
    </row>
    <row r="35" spans="27:28" hidden="1" x14ac:dyDescent="0.2">
      <c r="AA35" s="12" t="s">
        <v>27</v>
      </c>
      <c r="AB35" s="13">
        <v>89.4</v>
      </c>
    </row>
    <row r="36" spans="27:28" hidden="1" x14ac:dyDescent="0.2">
      <c r="AA36" s="12" t="s">
        <v>29</v>
      </c>
      <c r="AB36" s="13">
        <v>100</v>
      </c>
    </row>
    <row r="37" spans="27:28" ht="24" hidden="1" x14ac:dyDescent="0.2">
      <c r="AA37" s="12" t="s">
        <v>31</v>
      </c>
      <c r="AB37" s="13">
        <v>666.7</v>
      </c>
    </row>
    <row r="38" spans="27:28" hidden="1" x14ac:dyDescent="0.2">
      <c r="AA38" s="12" t="s">
        <v>33</v>
      </c>
      <c r="AB38" s="13">
        <v>1000</v>
      </c>
    </row>
    <row r="39" spans="27:28" hidden="1" x14ac:dyDescent="0.2">
      <c r="AA39" s="12" t="s">
        <v>35</v>
      </c>
      <c r="AB39" s="13">
        <v>1000</v>
      </c>
    </row>
    <row r="40" spans="27:28" hidden="1" x14ac:dyDescent="0.2">
      <c r="AA40" s="12" t="s">
        <v>37</v>
      </c>
      <c r="AB40" s="13">
        <v>20</v>
      </c>
    </row>
    <row r="41" spans="27:28" hidden="1" x14ac:dyDescent="0.2">
      <c r="AA41" s="12" t="s">
        <v>39</v>
      </c>
      <c r="AB41" s="13">
        <v>333</v>
      </c>
    </row>
    <row r="42" spans="27:28" hidden="1" x14ac:dyDescent="0.2">
      <c r="AA42" s="12" t="s">
        <v>41</v>
      </c>
      <c r="AB42" s="13">
        <v>10</v>
      </c>
    </row>
    <row r="43" spans="27:28" hidden="1" x14ac:dyDescent="0.2">
      <c r="AA43" s="12" t="s">
        <v>43</v>
      </c>
      <c r="AB43" s="13">
        <v>10</v>
      </c>
    </row>
    <row r="44" spans="27:28" hidden="1" x14ac:dyDescent="0.2">
      <c r="AA44" s="12" t="s">
        <v>45</v>
      </c>
      <c r="AB44" s="13">
        <v>100</v>
      </c>
    </row>
    <row r="45" spans="27:28" hidden="1" x14ac:dyDescent="0.2">
      <c r="AA45" s="12" t="s">
        <v>47</v>
      </c>
      <c r="AB45" s="13">
        <v>143</v>
      </c>
    </row>
    <row r="46" spans="27:28" hidden="1" x14ac:dyDescent="0.2">
      <c r="AA46" s="12" t="s">
        <v>49</v>
      </c>
      <c r="AB46" s="13">
        <v>25</v>
      </c>
    </row>
    <row r="47" spans="27:28" hidden="1" x14ac:dyDescent="0.2">
      <c r="AA47" s="12" t="s">
        <v>51</v>
      </c>
      <c r="AB47" s="13">
        <v>5</v>
      </c>
    </row>
    <row r="48" spans="27:28" hidden="1" x14ac:dyDescent="0.2">
      <c r="AA48" s="12" t="s">
        <v>53</v>
      </c>
      <c r="AB48" s="13">
        <v>33.299999999999997</v>
      </c>
    </row>
    <row r="49" spans="1:28" hidden="1" x14ac:dyDescent="0.2">
      <c r="AA49" s="12" t="s">
        <v>55</v>
      </c>
      <c r="AB49" s="13">
        <v>50</v>
      </c>
    </row>
    <row r="50" spans="1:28" hidden="1" x14ac:dyDescent="0.2">
      <c r="AA50" s="12" t="s">
        <v>57</v>
      </c>
      <c r="AB50" s="13">
        <v>5</v>
      </c>
    </row>
    <row r="51" spans="1:28" hidden="1" x14ac:dyDescent="0.2">
      <c r="AA51" s="12" t="s">
        <v>59</v>
      </c>
      <c r="AB51" s="13">
        <v>500</v>
      </c>
    </row>
    <row r="52" spans="1:28" hidden="1" x14ac:dyDescent="0.2">
      <c r="AA52" s="12" t="s">
        <v>61</v>
      </c>
      <c r="AB52" s="13">
        <v>2</v>
      </c>
    </row>
    <row r="53" spans="1:28" hidden="1" x14ac:dyDescent="0.2">
      <c r="AA53" s="12" t="s">
        <v>63</v>
      </c>
      <c r="AB53" s="13">
        <v>1.67</v>
      </c>
    </row>
    <row r="54" spans="1:28" hidden="1" x14ac:dyDescent="0.2">
      <c r="AA54" s="12" t="s">
        <v>65</v>
      </c>
      <c r="AB54" s="13">
        <v>1</v>
      </c>
    </row>
    <row r="55" spans="1:28" hidden="1" x14ac:dyDescent="0.2">
      <c r="AA55" s="12" t="s">
        <v>67</v>
      </c>
      <c r="AB55" s="13">
        <v>333</v>
      </c>
    </row>
    <row r="56" spans="1:28" hidden="1" x14ac:dyDescent="0.2">
      <c r="AA56" s="12" t="s">
        <v>69</v>
      </c>
      <c r="AB56" s="13">
        <v>33.299999999999997</v>
      </c>
    </row>
    <row r="57" spans="1:28" ht="36" hidden="1" x14ac:dyDescent="0.2">
      <c r="AA57" s="15" t="s">
        <v>30</v>
      </c>
      <c r="AB57" s="13">
        <v>1.26</v>
      </c>
    </row>
    <row r="58" spans="1:28" hidden="1" x14ac:dyDescent="0.2">
      <c r="AA58" s="16" t="s">
        <v>76</v>
      </c>
    </row>
    <row r="59" spans="1:28" hidden="1" x14ac:dyDescent="0.2"/>
    <row r="61" spans="1:28" s="11" customFormat="1" ht="96" x14ac:dyDescent="0.25">
      <c r="A61" s="292" t="s">
        <v>0</v>
      </c>
      <c r="B61" s="292"/>
      <c r="C61" s="292"/>
      <c r="D61" s="292"/>
      <c r="E61" s="1" t="s">
        <v>8</v>
      </c>
      <c r="F61" s="287" t="s">
        <v>9</v>
      </c>
      <c r="G61" s="288"/>
      <c r="H61" s="288"/>
      <c r="I61" s="288"/>
      <c r="J61" s="289"/>
      <c r="K61" s="287" t="s">
        <v>1</v>
      </c>
      <c r="L61" s="289"/>
      <c r="M61" s="1" t="s">
        <v>10</v>
      </c>
      <c r="N61" s="287" t="s">
        <v>2</v>
      </c>
      <c r="O61" s="288"/>
      <c r="P61" s="288"/>
      <c r="Q61" s="289"/>
      <c r="R61" s="1" t="s">
        <v>3</v>
      </c>
      <c r="S61" s="1" t="s">
        <v>11</v>
      </c>
      <c r="T61" s="1" t="s">
        <v>4</v>
      </c>
    </row>
    <row r="62" spans="1:28" s="11" customFormat="1" x14ac:dyDescent="0.25">
      <c r="A62" s="292" t="s">
        <v>84</v>
      </c>
      <c r="B62" s="292" t="s">
        <v>85</v>
      </c>
      <c r="C62" s="292" t="s">
        <v>89</v>
      </c>
      <c r="D62" s="292"/>
      <c r="E62" s="295" t="s">
        <v>5</v>
      </c>
      <c r="F62" s="295" t="s">
        <v>79</v>
      </c>
      <c r="G62" s="295" t="s">
        <v>80</v>
      </c>
      <c r="H62" s="295" t="s">
        <v>14</v>
      </c>
      <c r="I62" s="295" t="s">
        <v>12</v>
      </c>
      <c r="J62" s="295" t="s">
        <v>6</v>
      </c>
      <c r="K62" s="292" t="s">
        <v>73</v>
      </c>
      <c r="L62" s="292" t="s">
        <v>7</v>
      </c>
      <c r="M62" s="295" t="s">
        <v>7</v>
      </c>
      <c r="N62" s="292" t="s">
        <v>81</v>
      </c>
      <c r="O62" s="292" t="s">
        <v>80</v>
      </c>
      <c r="P62" s="295" t="s">
        <v>5</v>
      </c>
      <c r="Q62" s="295" t="s">
        <v>6</v>
      </c>
      <c r="R62" s="295" t="s">
        <v>7</v>
      </c>
      <c r="S62" s="295" t="s">
        <v>7</v>
      </c>
      <c r="T62" s="295" t="s">
        <v>7</v>
      </c>
    </row>
    <row r="63" spans="1:28" s="11" customFormat="1" ht="36" x14ac:dyDescent="0.25">
      <c r="A63" s="292"/>
      <c r="B63" s="292"/>
      <c r="C63" s="2" t="s">
        <v>91</v>
      </c>
      <c r="D63" s="2" t="s">
        <v>90</v>
      </c>
      <c r="E63" s="296"/>
      <c r="F63" s="297"/>
      <c r="G63" s="297"/>
      <c r="H63" s="297"/>
      <c r="I63" s="296"/>
      <c r="J63" s="296"/>
      <c r="K63" s="292"/>
      <c r="L63" s="292"/>
      <c r="M63" s="296"/>
      <c r="N63" s="292"/>
      <c r="O63" s="292"/>
      <c r="P63" s="296"/>
      <c r="Q63" s="296"/>
      <c r="R63" s="296"/>
      <c r="S63" s="296"/>
      <c r="T63" s="296"/>
    </row>
    <row r="64" spans="1:28" x14ac:dyDescent="0.2">
      <c r="A64" s="17">
        <v>1</v>
      </c>
      <c r="B64" s="3" t="s">
        <v>82</v>
      </c>
      <c r="C64" s="293" t="s">
        <v>83</v>
      </c>
      <c r="D64" s="294"/>
      <c r="E64" s="17">
        <v>2</v>
      </c>
      <c r="F64" s="3" t="s">
        <v>86</v>
      </c>
      <c r="G64" s="3" t="s">
        <v>87</v>
      </c>
      <c r="H64" s="3" t="s">
        <v>88</v>
      </c>
      <c r="I64" s="17">
        <v>3</v>
      </c>
      <c r="J64" s="17">
        <v>4</v>
      </c>
      <c r="K64" s="290">
        <v>5</v>
      </c>
      <c r="L64" s="291"/>
      <c r="M64" s="17">
        <v>6</v>
      </c>
      <c r="N64" s="3" t="s">
        <v>92</v>
      </c>
      <c r="O64" s="3" t="s">
        <v>93</v>
      </c>
      <c r="P64" s="17">
        <v>7</v>
      </c>
      <c r="Q64" s="17">
        <v>8</v>
      </c>
      <c r="R64" s="17">
        <v>9</v>
      </c>
      <c r="S64" s="17">
        <v>10</v>
      </c>
      <c r="T64" s="17">
        <v>11</v>
      </c>
    </row>
    <row r="65" spans="1:20" x14ac:dyDescent="0.2">
      <c r="A65" s="284" t="s">
        <v>72</v>
      </c>
      <c r="B65" s="285"/>
      <c r="C65" s="285"/>
      <c r="D65" s="285"/>
      <c r="E65" s="285"/>
      <c r="F65" s="285"/>
      <c r="G65" s="285"/>
      <c r="H65" s="285"/>
      <c r="I65" s="285"/>
      <c r="J65" s="285"/>
      <c r="K65" s="285"/>
      <c r="L65" s="285"/>
      <c r="M65" s="285"/>
      <c r="N65" s="285"/>
      <c r="O65" s="285"/>
      <c r="P65" s="285"/>
      <c r="Q65" s="285"/>
      <c r="R65" s="285"/>
      <c r="S65" s="285"/>
      <c r="T65" s="286"/>
    </row>
    <row r="66" spans="1:20" x14ac:dyDescent="0.2">
      <c r="A66" s="4"/>
      <c r="B66" s="4"/>
      <c r="C66" s="5" t="str">
        <f>IF(A66="Alte substante","Introduceti CMA","")</f>
        <v/>
      </c>
      <c r="D66" s="20"/>
      <c r="E66" s="21"/>
      <c r="F66" s="21"/>
      <c r="G66" s="6"/>
      <c r="H66" s="7" t="str">
        <f>IF(A66=AA3,AB3,IF(A66=AA4,AB4,IF(A66=AA4,AB4,IF(A66=AA5,AB5,IF(A66=AA6,AB6,IF(A66=AA7,AB7,IF(A66=AA8,AB8,IF(A66=AA9,AB9,IF(A66=AA10,AB10,IF(A66=AA11,AB11,IF(A66=AA12,AB12,IF(A66=AA13,AB13,IF(A66=AA14,AB14,IF(A66=AA15,AB15,IF(A66=AA16,AB16,IF(A66=AA17,AB17,IF(A66=AA18,AB18,IF(A66=AA19,AB19,IF(A66=AA20,AB20,IF(A66=AA21,AB21,IF(A66=AA22,AB22,IF(A66=AA23,AB23,IF(A66=AA24,AB24,IF(A66=AA25,AB25,IF(A66=AA26,AB26,IF(A66=AA27,AB27,IF(A66=AA28,AB28,IF(A66=AA29,AB29,IF(A66=AA30,AB30,IF(A66=AA31,AB31,IF(A66=AA32,AB32,IF(A66=AA33,AB33,IF(A66=AA34,AB34,IF(A66=AA35,AB35,IF(A66=AA36,AB36,IF(A66=AA37,AB37,IF(A66=AA38,AB38,IF(A66=AA39,AB39,IF(A66=AA40,AB40,IF(A66=AA41,AB41,IF(A66=AA42,AB42,IF(A66=AA43,AB43,IF(A66=AA44,AB44,IF(A66=AA45,AB45,IF(A66=AA46,AB46,IF(A66=AA47,AB47,IF(A66=AA48,AB48,IF(A66=AA49,AB49,IF(A66=AA50,AB51,IF(A66=AA52,AB52,IF(A66=AA53,AB53,IF(A66=AA54,AB54,IF(A66=AA55,AB55,IF(A66=AA56,AB56,IF(A66=AA57,AB57,IF(A66=AA58,1/D66,""))))))))))))))))))))))))))))))))))))))))))))))))))))))))</f>
        <v/>
      </c>
      <c r="I66" s="23">
        <f>F66*G66*10^-6</f>
        <v>0</v>
      </c>
      <c r="J66" s="23" t="str">
        <f>IF(A66=AA3,I66*AB3,IF(A66=AA4,I66*AB4,IF(A66=AA5,I66*AB5,IF(A66=AA6,I66*AB6,IF(A66=AA7,I66*AB7,IF(A66=AA8,I66*AB8,IF(A66=AA9,I66*AB9,IF(A66=AA10,I66*AB10,IF(A66=AA11,I66*AB11,IF(A66=AA12,I66*AB12,IF(A66=AA13,I66*AB13,IF(A66=AA14,I66*AB14,IF(A66=AA15,I66*AB15,IF(A66=AA16,I66*AB16,IF(A66=AA17,I66*AB17,IF(A66=AA18,I66*AB18,IF(A66=AA19,I66*AB19,IF(A66=AA20,I66*AB20,IF(A66=AA21,I66*AB21,IF(A66=AA22,I66*AB22,IF(A66=AA23,I66*AB23,IF(A66=AA24,I66*AB24,IF(A66=AA25,I66*AB25,IF(A66=AA26,I66*AB26,IF(A66=AA27,I66*AB27,IF(A66=AA28,I66*AB28,IF(A66=AA29,I66*AB29,IF(A66=AA30,I66*AB30,IF(A66=AA31,I66*AB31,IF(A66=AA32,I66*AB32,IF(A66=AA33,I66*AB33,IF(A66=AA34,I66*AB34,IF(A66=AA35,I66*AB35,IF(A66=AA36,I66*AB36,IF(A66=AA37,I66*AB37,IF(A66=AA38,I66*AB38,IF(A66=AA39,I66*AB39,IF(A66=AA40,I66*AB40,IF(A66=AA41,I66*AB41,IF(A66=AA42,I66*AB42,IF(A66=AA43,I66*AB43,IF(A66=AA44,I66*AB44,IF(A66=AA45,I66*AB45,IF(A66=AA46,I66*AB46,IF(A66=AA47,I66*AB47,IF(A66=AA48,I66*AB48,IF(A66=AA49,I66*AB49,IF(A66=AA50,I66*AB50,IF(A66=AA51,I66*AB51,IF(A66=AA52,I66*AB52,IF(A66=AA53,I66*AB53,IF(A66=AA54,I66*AB54,IF(A66=AA55,I66*AB55,IF(A66=AA56,I66*AB56,IF(A66=AA57,I66*AB57,IF(A66=AA58,H66*I66,""))))))))))))))))))))))))))))))))))))))))))))))))))))))))</f>
        <v/>
      </c>
      <c r="K66" s="18"/>
      <c r="L66" s="7" t="str">
        <f>IF(K66=Y5,Z5,IF(K66=Y6,Z6,IF(K66=Y7,Z7,IF(K66=Y8,Z8,""))))</f>
        <v/>
      </c>
      <c r="M66" s="8" t="str">
        <f>IFERROR(L66*J66,"")</f>
        <v/>
      </c>
      <c r="N66" s="20"/>
      <c r="O66" s="4"/>
      <c r="P66" s="23">
        <f>N66*O66*10^-6</f>
        <v>0</v>
      </c>
      <c r="Q66" s="23" t="str">
        <f>IF(A66=AA3,P66*AB3,IF(A66=AA4,P66*AB4,IF(A66=AA5,P66*AB5,IF(A66=AA6,P66*AB6,IF(A66=AA7,P66*AB7,IF(A66=AA8,P66*AB8,IF(A66=AA9,P66*AB9,IF(A66=AA10,P66*AB10,IF(A66=AA11,P66*AB11,IF(A66=AA12,P66*AB12,IF(A66=AA13,P66*AB13,IF(A66=AA14,P66*AB14,IF(A66=AA15,P66*AB15,IF(A66=AA16,P66*AB16,IF(A66=AA17,P66*AB17,IF(A66=AA18,P66*AB18,IF(A66=AA19,P66*AB19,IF(A66=AA20,P66*AB20,IF(A66=AA21,P66*AB21,IF(A66=AA22,P66*AB22,IF(A66=AA23,P66*AB23,IF(A66=AA24,P66*AB24,IF(A66=AA25,P66*AB25,IF(A66=AA26,P66*AB26,IF(A66=AA27,P66*AB27,IF(A66=AA28,P66*AB28,IF(A66=AA29,P66*AB29,IF(A66=AA30,P66*AB30,IF(A66=AA31,P66*AB31,IF(A66=AA32,P66*AB32,IF(A66=AA33,P66*AB33,IF(A66=AA34,P66*AB34,IF(A66=AA35,P66*AB35,IF(A66=AA36,P66*AB36,IF(A66=AA37,P66*AB37,IF(A66=AA38,P66*AB38,IF(A66=AA39,P66*AB39,IF(A66=AA40,P66*AB40,IF(A66=AA41,P66*AB41,IF(A66=AA42,P66*AB42,IF(A66=AA43,P66*AB43,IF(A66=AA44,P66*AB44,IF(A66=AA45,P66*AB45,IF(A66=AA46,P66*AB46,IF(A66=AA47,P66*AB47,IF(A66=AA48,P66*AB48,IF(A66=AA49,P66*AB49,IF(A66=AA50,P66*AB50,IF(A66=AA51,P66*AB51,IF(A66=AA52,P66*AB52,IF(A66=AA53,P66*AB53,IF(A66=AA54,P66*AB54,IF(A66=AA55,P66*AB55,IF(A66=AA56,P66*AB56,IF(A66=AA57,P66*AB57,IF(A66=AA58,H66*I66,""))))))))))))))))))))))))))))))))))))))))))))))))))))))))</f>
        <v/>
      </c>
      <c r="R66" s="7" t="str">
        <f>IF(N66&gt;0,5,"")</f>
        <v/>
      </c>
      <c r="S66" s="8" t="str">
        <f>IFERROR(L66*Q66*R66,"")</f>
        <v/>
      </c>
      <c r="T66" s="8" t="str">
        <f>IFERROR(M66+S66,"")</f>
        <v/>
      </c>
    </row>
    <row r="67" spans="1:20" x14ac:dyDescent="0.2">
      <c r="A67" s="4"/>
      <c r="B67" s="4"/>
      <c r="C67" s="5" t="str">
        <f>IF(A67="Alte substante","Introduceti CMA","")</f>
        <v/>
      </c>
      <c r="D67" s="20"/>
      <c r="E67" s="21"/>
      <c r="F67" s="21"/>
      <c r="G67" s="6"/>
      <c r="H67" s="7" t="str">
        <f>IF(A67=AA3,AB3,IF(A67=AA4,AB4,IF(A67=AA4,AB4,IF(A67=AA5,AB5,IF(A67=AA6,AB6,IF(A67=AA7,AB7,IF(A67=AA8,AB8,IF(A67=AA9,AB9,IF(A67=AA10,AB10,IF(A67=AA11,AB11,IF(A67=AA12,AB12,IF(A67=AA13,AB13,IF(A67=AA14,AB14,IF(A67=AA15,AB15,IF(A67=AA16,AB16,IF(A67=AA17,AB17,IF(A67=AA18,AB18,IF(A67=AA19,AB19,IF(A67=AA20,AB20,IF(A67=AA21,AB21,IF(A67=AA22,AB22,IF(A67=AA23,AB23,IF(A67=AA24,AB24,IF(A67=AA25,AB25,IF(A67=AA26,AB26,IF(A67=AA27,AB27,IF(A67=AA28,AB28,IF(A67=AA29,AB29,IF(A67=AA30,AB30,IF(A67=AA31,AB31,IF(A67=AA32,AB32,IF(A67=AA33,AB33,IF(A67=AA34,AB34,IF(A67=AA35,AB35,IF(A67=AA36,AB36,IF(A67=AA37,AB37,IF(A67=AA38,AB38,IF(A67=AA39,AB39,IF(A67=AA40,AB40,IF(A67=AA41,AB41,IF(A67=AA42,AB42,IF(A67=AA43,AB43,IF(A67=AA44,AB44,IF(A67=AA45,AB45,IF(A67=AA46,AB46,IF(A67=AA47,AB47,IF(A67=AA48,AB48,IF(A67=AA49,AB49,IF(A67=AA50,AB51,IF(A67=AA52,AB52,IF(A67=AA53,AB53,IF(A67=AA54,AB54,IF(A67=AA55,AB55,IF(A67=AA56,AB56,IF(A67=AA57,AB57,IF(A67=AA58,1/D67,""))))))))))))))))))))))))))))))))))))))))))))))))))))))))</f>
        <v/>
      </c>
      <c r="I67" s="23">
        <f t="shared" ref="I67:I74" si="0">F67*G67*10^-6</f>
        <v>0</v>
      </c>
      <c r="J67" s="23" t="str">
        <f>IF(A67=AA3,I67*AB3,IF(A67=AA4,I67*AB4,IF(A67=AA5,I67*AB5,IF(A67=AA6,I67*AB6,IF(A67=AA7,I67*AB7,IF(A67=AA8,I67*AB8,IF(A67=AA9,I67*AB9,IF(A67=AA10,I67*AB10,IF(A67=AA11,I67*AB11,IF(A67=AA12,I67*AB12,IF(A67=AA13,I67*AB13,IF(A67=AA14,I67*AB14,IF(A67=AA15,I67*AB15,IF(A67=AA16,I67*AB16,IF(A67=AA17,I67*AB17,IF(A67=AA18,I67*AB18,IF(A67=AA19,I67*AB19,IF(A67=AA20,I67*AB20,IF(A67=AA21,I67*AB21,IF(A67=AA22,I67*AB22,IF(A67=AA23,I67*AB23,IF(A67=AA24,I67*AB24,IF(A67=AA25,I67*AB25,IF(A67=AA26,I67*AB26,IF(A67=AA27,I67*AB27,IF(A67=AA28,I67*AB28,IF(A67=AA29,I67*AB29,IF(A67=AA30,I67*AB30,IF(A67=AA31,I67*AB31,IF(A67=AA32,I67*AB32,IF(A67=AA33,I67*AB33,IF(A67=AA34,I67*AB34,IF(A67=AA35,I67*AB35,IF(A67=AA36,I67*AB36,IF(A67=AA37,I67*AB37,IF(A67=AA38,I67*AB38,IF(A67=AA39,I67*AB39,IF(A67=AA40,I67*AB40,IF(A67=AA41,I67*AB41,IF(A67=AA42,I67*AB42,IF(A67=AA43,I67*AB43,IF(A67=AA44,I67*AB44,IF(A67=AA45,I67*AB45,IF(A67=AA46,I67*AB46,IF(A67=AA47,I67*AB47,IF(A67=AA48,I67*AB48,IF(A67=AA49,I67*AB49,IF(A67=AA50,I67*AB50,IF(A67=AA51,I67*AB51,IF(A67=AA52,I67*AB52,IF(A67=AA53,I67*AB53,IF(A67=AA54,I67*AB54,IF(A67=AA55,I67*AB55,IF(A67=AA56,I67*AB56,IF(A67=AA57,I67*AB57,IF(A67=AA58,H67*I67,""))))))))))))))))))))))))))))))))))))))))))))))))))))))))</f>
        <v/>
      </c>
      <c r="K67" s="18"/>
      <c r="L67" s="7" t="str">
        <f>IF(K67=Y5,Z5,IF(K67=Y6,Z6,IF(K67=Y7,Z7,IF(K67=Y8,Z8,""))))</f>
        <v/>
      </c>
      <c r="M67" s="8" t="str">
        <f t="shared" ref="M67:M74" si="1">IFERROR(L67*J67,"")</f>
        <v/>
      </c>
      <c r="N67" s="20"/>
      <c r="O67" s="4"/>
      <c r="P67" s="23">
        <f>N67*O67*10^-6</f>
        <v>0</v>
      </c>
      <c r="Q67" s="23" t="str">
        <f>IF(A67=AA3,P67*AB3,IF(A67=AA4,P67*AB4,IF(A67=AA5,P67*AB5,IF(A67=AA6,P67*AB6,IF(A67=AA7,P67*AB7,IF(A67=AA8,P67*AB8,IF(A67=AA9,P67*AB9,IF(A67=AA10,P67*AB10,IF(A67=AA11,P67*AB11,IF(A67=AA12,P67*AB12,IF(A67=AA13,P67*AB13,IF(A67=AA14,P67*AB14,IF(A67=AA15,P67*AB15,IF(A67=AA16,P67*AB16,IF(A67=AA17,P67*AB17,IF(A67=AA18,P67*AB18,IF(A67=AA19,P67*AB19,IF(A67=AA20,P67*AB20,IF(A67=AA21,P67*AB21,IF(A67=AA22,P67*AB22,IF(A67=AA23,P67*AB23,IF(A67=AA24,P67*AB24,IF(A67=AA25,P67*AB25,IF(A67=AA26,P67*AB26,IF(A67=AA27,P67*AB27,IF(A67=AA28,P67*AB28,IF(A67=AA29,P67*AB29,IF(A67=AA30,P67*AB30,IF(A67=AA31,P67*AB31,IF(A67=AA32,P67*AB32,IF(A67=AA33,P67*AB33,IF(A67=AA34,P67*AB34,IF(A67=AA35,P67*AB35,IF(A67=AA36,P67*AB36,IF(A67=AA37,P67*AB37,IF(A67=AA38,P67*AB38,IF(A67=AA39,P67*AB39,IF(A67=AA40,P67*AB40,IF(A67=AA41,P67*AB41,IF(A67=AA42,P67*AB42,IF(A67=AA43,P67*AB43,IF(A67=AA44,P67*AB44,IF(A67=AA45,P67*AB45,IF(A67=AA46,P67*AB46,IF(A67=AA47,P67*AB47,IF(A67=AA48,P67*AB48,IF(A67=AA49,P67*AB49,IF(A67=AA50,P67*AB50,IF(A67=AA51,P67*AB51,IF(A67=AA52,P67*AB52,IF(A67=AA53,P67*AB53,IF(A67=AA54,P67*AB54,IF(A67=AA55,P67*AB55,IF(A67=AA56,P67*AB56,IF(A67=AA57,P67*AB57,IF(A67=AA58,H67*I67,""))))))))))))))))))))))))))))))))))))))))))))))))))))))))</f>
        <v/>
      </c>
      <c r="R67" s="7" t="str">
        <f t="shared" ref="R67:R74" si="2">IF(N67&gt;0,5,"")</f>
        <v/>
      </c>
      <c r="S67" s="8" t="str">
        <f t="shared" ref="S67:S74" si="3">IFERROR(L67*Q67*R67,"")</f>
        <v/>
      </c>
      <c r="T67" s="8" t="str">
        <f t="shared" ref="T67:T74" si="4">IFERROR(M67+S67,"")</f>
        <v/>
      </c>
    </row>
    <row r="68" spans="1:20" x14ac:dyDescent="0.2">
      <c r="A68" s="4"/>
      <c r="B68" s="4"/>
      <c r="C68" s="5" t="str">
        <f>IF(A68="Alte substante","Introduceti CMA","")</f>
        <v/>
      </c>
      <c r="D68" s="20"/>
      <c r="E68" s="21"/>
      <c r="F68" s="21"/>
      <c r="G68" s="6"/>
      <c r="H68" s="7" t="str">
        <f>IF(A68=AA3,AB3,IF(A68=AA4,AB4,IF(A68=AA4,AB4,IF(A68=AA5,AB5,IF(A68=AA6,AB6,IF(A68=AA7,AB7,IF(A68=AA8,AB8,IF(A68=AA9,AB9,IF(A68=AA10,AB10,IF(A68=AA11,AB11,IF(A68=AA12,AB12,IF(A68=AA13,AB13,IF(A68=AA14,AB14,IF(A68=AA15,AB15,IF(A68=AA16,AB16,IF(A68=AA17,AB17,IF(A68=AA18,AB18,IF(A68=AA19,AB19,IF(A68=AA20,AB20,IF(A68=AA21,AB21,IF(A68=AA22,AB22,IF(A68=AA23,AB23,IF(A68=AA24,AB24,IF(A68=AA25,AB25,IF(A68=AA26,AB26,IF(A68=AA27,AB27,IF(A68=AA28,AB28,IF(A68=AA29,AB29,IF(A68=AA30,AB30,IF(A68=AA31,AB31,IF(A68=AA32,AB32,IF(A68=AA33,AB33,IF(A68=AA34,AB34,IF(A68=AA35,AB35,IF(A68=AA36,AB36,IF(A68=AA37,AB37,IF(A68=AA38,AB38,IF(A68=AA39,AB39,IF(A68=AA40,AB40,IF(A68=AA41,AB41,IF(A68=AA42,AB42,IF(A68=AA43,AB43,IF(A68=AA44,AB44,IF(A68=AA45,AB45,IF(A68=AA46,AB46,IF(A68=AA47,AB47,IF(A68=AA48,AB48,IF(A68=AA49,AB49,IF(A68=AA50,AB51,IF(A68=AA52,AB52,IF(A68=AA53,AB53,IF(A68=AA54,AB54,IF(A68=AA55,AB55,IF(A68=AA56,AB56,IF(A68=AA57,AB57,IF(A68=AA58,1/D68,""))))))))))))))))))))))))))))))))))))))))))))))))))))))))</f>
        <v/>
      </c>
      <c r="I68" s="23">
        <f t="shared" si="0"/>
        <v>0</v>
      </c>
      <c r="J68" s="23" t="str">
        <f>IF(A68=AA3,I68*AB3,IF(A68=AA4,I68*AB4,IF(A68=AA5,I68*AB5,IF(A68=AA6,I68*AB6,IF(A68=AA7,I68*AB7,IF(A68=AA8,I68*AB8,IF(A68=AA9,I68*AB9,IF(A68=AA10,I68*AB10,IF(A68=AA11,I68*AB11,IF(A68=AA12,I68*AB12,IF(A68=AA13,I68*AB13,IF(A68=AA14,I68*AB14,IF(A68=AA15,I68*AB15,IF(A68=AA16,I68*AB16,IF(A68=AA17,I68*AB17,IF(A68=AA18,I68*AB18,IF(A68=AA19,I68*AB19,IF(A68=AA20,I68*AB20,IF(A68=AA21,I68*AB21,IF(A68=AA22,I68*AB22,IF(A68=AA23,I68*AB23,IF(A68=AA24,I68*AB24,IF(A68=AA25,I68*AB25,IF(A68=AA26,I68*AB26,IF(A68=AA27,I68*AB27,IF(A68=AA28,I68*AB28,IF(A68=AA29,I68*AB29,IF(A68=AA30,I68*AB30,IF(A68=AA31,I68*AB31,IF(A68=AA32,I68*AB32,IF(A68=AA33,I68*AB33,IF(A68=AA34,I68*AB34,IF(A68=AA35,I68*AB35,IF(A68=AA36,I68*AB36,IF(A68=AA37,I68*AB37,IF(A68=AA38,I68*AB38,IF(A68=AA39,I68*AB39,IF(A68=AA40,I68*AB40,IF(A68=AA41,I68*AB41,IF(A68=AA42,I68*AB42,IF(A68=AA43,I68*AB43,IF(A68=AA44,I68*AB44,IF(A68=AA45,I68*AB45,IF(A68=AA46,I68*AB46,IF(A68=AA47,I68*AB47,IF(A68=AA48,I68*AB48,IF(A68=AA49,I68*AB49,IF(A68=AA50,I68*AB50,IF(A68=AA51,I68*AB51,IF(A68=AA52,I68*AB52,IF(A68=AA53,I68*AB53,IF(A68=AA54,I68*AB54,IF(A68=AA55,I68*AB55,IF(A68=AA56,I68*AB56,IF(A68=AA57,I68*AB57,IF(A68=AA58,H68*I68,""))))))))))))))))))))))))))))))))))))))))))))))))))))))))</f>
        <v/>
      </c>
      <c r="K68" s="18"/>
      <c r="L68" s="7" t="str">
        <f>IF(K68=Y5,Z5,IF(K68=Y6,Z6,IF(K68=Y7,Z7,IF(K68=Y8,Z8,""))))</f>
        <v/>
      </c>
      <c r="M68" s="8" t="str">
        <f t="shared" si="1"/>
        <v/>
      </c>
      <c r="N68" s="20"/>
      <c r="O68" s="4"/>
      <c r="P68" s="23">
        <f>N68*O68*10^-6</f>
        <v>0</v>
      </c>
      <c r="Q68" s="23" t="str">
        <f>IF(A68=AA3,P68*AB3,IF(A68=AA4,P68*AB4,IF(A68=AA5,P68*AB5,IF(A68=AA6,P68*AB6,IF(A68=AA7,P68*AB7,IF(A68=AA8,P68*AB8,IF(A68=AA9,P68*AB9,IF(A68=AA10,P68*AB10,IF(A68=AA11,P68*AB11,IF(A68=AA12,P68*AB12,IF(A68=AA13,P68*AB13,IF(A68=AA14,P68*AB14,IF(A68=AA15,P68*AB15,IF(A68=AA16,P68*AB16,IF(A68=AA17,P68*AB17,IF(A68=AA18,P68*AB18,IF(A68=AA19,P68*AB19,IF(A68=AA20,P68*AB20,IF(A68=AA21,P68*AB21,IF(A68=AA22,P68*AB22,IF(A68=AA23,P68*AB23,IF(A68=AA24,P68*AB24,IF(A68=AA25,P68*AB25,IF(A68=AA26,P68*AB26,IF(A68=AA27,P68*AB27,IF(A68=AA28,P68*AB28,IF(A68=AA29,P68*AB29,IF(A68=AA30,P68*AB30,IF(A68=AA31,P68*AB31,IF(A68=AA32,P68*AB32,IF(A68=AA33,P68*AB33,IF(A68=AA34,P68*AB34,IF(A68=AA35,P68*AB35,IF(A68=AA36,P68*AB36,IF(A68=AA37,P68*AB37,IF(A68=AA38,P68*AB38,IF(A68=AA39,P68*AB39,IF(A68=AA40,P68*AB40,IF(A68=AA41,P68*AB41,IF(A68=AA42,P68*AB42,IF(A68=AA43,P68*AB43,IF(A68=AA44,P68*AB44,IF(A68=AA45,P68*AB45,IF(A68=AA46,P68*AB46,IF(A68=AA47,P68*AB47,IF(A68=AA48,P68*AB48,IF(A68=AA49,P68*AB49,IF(A68=AA50,P68*AB50,IF(A68=AA51,P68*AB51,IF(A68=AA52,P68*AB52,IF(A68=AA53,P68*AB53,IF(A68=AA54,P68*AB54,IF(A68=AA55,P68*AB55,IF(A68=AA56,P68*AB56,IF(A68=AA57,P68*AB57,IF(A68=AA58,H68*I68,""))))))))))))))))))))))))))))))))))))))))))))))))))))))))</f>
        <v/>
      </c>
      <c r="R68" s="7" t="str">
        <f t="shared" si="2"/>
        <v/>
      </c>
      <c r="S68" s="8" t="str">
        <f t="shared" si="3"/>
        <v/>
      </c>
      <c r="T68" s="8" t="str">
        <f t="shared" si="4"/>
        <v/>
      </c>
    </row>
    <row r="69" spans="1:20" x14ac:dyDescent="0.2">
      <c r="A69" s="4"/>
      <c r="B69" s="4"/>
      <c r="C69" s="5" t="str">
        <f>IF(A69="Alte substante","Introduceti CMA","")</f>
        <v/>
      </c>
      <c r="D69" s="20"/>
      <c r="E69" s="21"/>
      <c r="F69" s="21"/>
      <c r="G69" s="6"/>
      <c r="H69" s="7" t="str">
        <f>IF(A69=AA3,AB3,IF(A69=AA4,AB4,IF(A69=AA4,AB4,IF(A69=AA5,AB5,IF(A69=AA6,AB6,IF(A69=AA7,AB7,IF(A69=AA8,AB8,IF(A69=AA9,AB9,IF(A69=AA10,AB10,IF(A69=AA11,AB11,IF(A69=AA12,AB12,IF(A69=AA13,AB13,IF(A69=AA14,AB14,IF(A69=AA15,AB15,IF(A69=AA16,AB16,IF(A69=AA17,AB17,IF(A69=AA18,AB18,IF(A69=AA19,AB19,IF(A69=AA20,AB20,IF(A69=AA21,AB21,IF(A69=AA22,AB22,IF(A69=AA23,AB23,IF(A69=AA24,AB24,IF(A69=AA25,AB25,IF(A69=AA26,AB26,IF(A69=AA27,AB27,IF(A69=AA28,AB28,IF(A69=AA29,AB29,IF(A69=AA30,AB30,IF(A69=AA31,AB31,IF(A69=AA32,AB32,IF(A69=AA33,AB33,IF(A69=AA34,AB34,IF(A69=AA35,AB35,IF(A69=AA36,AB36,IF(A69=AA37,AB37,IF(A69=AA38,AB38,IF(A69=AA39,AB39,IF(A69=AA40,AB40,IF(A69=AA41,AB41,IF(A69=AA42,AB42,IF(A69=AA43,AB43,IF(A69=AA44,AB44,IF(A69=AA45,AB45,IF(A69=AA46,AB46,IF(A69=AA47,AB47,IF(A69=AA48,AB48,IF(A69=AA49,AB49,IF(A69=AA50,AB51,IF(A69=AA52,AB52,IF(A69=AA53,AB53,IF(A69=AA54,AB54,IF(A69=AA55,AB55,IF(A69=AA56,AB56,IF(A69=AA57,AB57,IF(A69=AA58,1/D69,""))))))))))))))))))))))))))))))))))))))))))))))))))))))))</f>
        <v/>
      </c>
      <c r="I69" s="23">
        <f t="shared" si="0"/>
        <v>0</v>
      </c>
      <c r="J69" s="23" t="str">
        <f>IF(A69=AA3,I69*AB3,IF(A69=AA4,I69*AB4,IF(A69=AA5,I69*AB5,IF(A69=AA6,I69*AB6,IF(A69=AA7,I69*AB7,IF(A69=AA8,I69*AB8,IF(A69=AA9,I69*AB9,IF(A69=AA10,I69*AB10,IF(A69=AA11,I69*AB11,IF(A69=AA12,I69*AB12,IF(A69=AA13,I69*AB13,IF(A69=AA14,I69*AB14,IF(A69=AA15,I69*AB15,IF(A69=AA16,I69*AB16,IF(A69=AA17,I69*AB17,IF(A69=AA18,I69*AB18,IF(A69=AA19,I69*AB19,IF(A69=AA20,I69*AB20,IF(A69=AA21,I69*AB21,IF(A69=AA22,I69*AB22,IF(A69=AA23,I69*AB23,IF(A69=AA24,I69*AB24,IF(A69=AA25,I69*AB25,IF(A69=AA26,I69*AB26,IF(A69=AA27,I69*AB27,IF(A69=AA28,I69*AB28,IF(A69=AA29,I69*AB29,IF(A69=AA30,I69*AB30,IF(A69=AA31,I69*AB31,IF(A69=AA32,I69*AB32,IF(A69=AA33,I69*AB33,IF(A69=AA34,I69*AB34,IF(A69=AA35,I69*AB35,IF(A69=AA36,I69*AB36,IF(A69=AA37,I69*AB37,IF(A69=AA38,I69*AB38,IF(A69=AA39,I69*AB39,IF(A69=AA40,I69*AB40,IF(A69=AA41,I69*AB41,IF(A69=AA42,I69*AB42,IF(A69=AA43,I69*AB43,IF(A69=AA44,I69*AB44,IF(A69=AA45,I69*AB45,IF(A69=AA46,I69*AB46,IF(A69=AA47,I69*AB47,IF(A69=AA48,I69*AB48,IF(A69=AA49,I69*AB49,IF(A69=AA50,I69*AB50,IF(A69=AA51,I69*AB51,IF(A69=AA52,I69*AB52,IF(A69=AA53,I69*AB53,IF(A69=AA54,I69*AB54,IF(A69=AA55,I69*AB55,IF(A69=AA56,I69*AB56,IF(A69=AA57,I69*AB57,IF(A69=AA58,H69*I69,""))))))))))))))))))))))))))))))))))))))))))))))))))))))))</f>
        <v/>
      </c>
      <c r="K69" s="18"/>
      <c r="L69" s="7" t="str">
        <f>IF(K69=Y5,Z5,IF(K69=Y6,Z6,IF(K69=Y7,Z7,IF(K69=Y8,Z8,""))))</f>
        <v/>
      </c>
      <c r="M69" s="8" t="str">
        <f t="shared" si="1"/>
        <v/>
      </c>
      <c r="N69" s="22"/>
      <c r="O69" s="19"/>
      <c r="P69" s="23">
        <f>N69*O69*10^-6</f>
        <v>0</v>
      </c>
      <c r="Q69" s="23" t="str">
        <f>IF(A69=AA3,P69*AB3,IF(A69=AA4,P69*AB4,IF(A69=AA5,P69*AB5,IF(A69=AA6,P69*AB6,IF(A69=AA7,P69*AB7,IF(A69=AA8,P69*AB8,IF(A69=AA9,P69*AB9,IF(A69=AA10,P69*AB10,IF(A69=AA11,P69*AB11,IF(A69=AA12,P69*AB12,IF(A69=AA13,P69*AB13,IF(A69=AA14,P69*AB14,IF(A69=AA15,P69*AB15,IF(A69=AA16,P69*AB16,IF(A69=AA17,P69*AB17,IF(A69=AA18,P69*AB18,IF(A69=AA19,P69*AB19,IF(A69=AA20,P69*AB20,IF(A69=AA21,P69*AB21,IF(A69=AA22,P69*AB22,IF(A69=AA23,P69*AB23,IF(A69=AA24,P69*AB24,IF(A69=AA25,P69*AB25,IF(A69=AA26,P69*AB26,IF(A69=AA27,P69*AB27,IF(A69=AA28,P69*AB28,IF(A69=AA29,P69*AB29,IF(A69=AA30,P69*AB30,IF(A69=AA31,P69*AB31,IF(A69=AA32,P69*AB32,IF(A69=AA33,P69*AB33,IF(A69=AA34,P69*AB34,IF(A69=AA35,P69*AB35,IF(A69=AA36,P69*AB36,IF(A69=AA37,P69*AB37,IF(A69=AA38,P69*AB38,IF(A69=AA39,P69*AB39,IF(A69=AA40,P69*AB40,IF(A69=AA41,P69*AB41,IF(A69=AA42,P69*AB42,IF(A69=AA43,P69*AB43,IF(A69=AA44,P69*AB44,IF(A69=AA45,P69*AB45,IF(A69=AA46,P69*AB46,IF(A69=AA47,P69*AB47,IF(A69=AA48,P69*AB48,IF(A69=AA49,P69*AB49,IF(A69=AA50,P69*AB50,IF(A69=AA51,P69*AB51,IF(A69=AA52,P69*AB52,IF(A69=AA53,P69*AB53,IF(A69=AA54,P69*AB54,IF(A69=AA55,P69*AB55,IF(A69=AA56,P69*AB56,IF(A69=AA57,P69*AB57,IF(A69=AA58,H69*I69,""))))))))))))))))))))))))))))))))))))))))))))))))))))))))</f>
        <v/>
      </c>
      <c r="R69" s="7" t="str">
        <f t="shared" si="2"/>
        <v/>
      </c>
      <c r="S69" s="8" t="str">
        <f t="shared" si="3"/>
        <v/>
      </c>
      <c r="T69" s="8" t="str">
        <f t="shared" si="4"/>
        <v/>
      </c>
    </row>
    <row r="70" spans="1:20" x14ac:dyDescent="0.2">
      <c r="A70" s="4"/>
      <c r="B70" s="4"/>
      <c r="C70" s="5" t="str">
        <f t="shared" ref="C70:C74" si="5">IF(A70="Alte substante","Introduceti CMA","")</f>
        <v/>
      </c>
      <c r="D70" s="20"/>
      <c r="E70" s="21"/>
      <c r="F70" s="21"/>
      <c r="G70" s="6"/>
      <c r="H70" s="7" t="str">
        <f>IF(A70=AA3,AB3,IF(A70=AA4,AB4,IF(A70=AA4,AB4,IF(A70=AA5,AB5,IF(A70=AA6,AB6,IF(A70=AA7,AB7,IF(A70=AA8,AB8,IF(A70=AA9,AB9,IF(A70=AA10,AB10,IF(A70=AA11,AB11,IF(A70=AA12,AB12,IF(A70=AA13,AB13,IF(A70=AA14,AB14,IF(A70=AA15,AB15,IF(A70=AA16,AB16,IF(A70=AA17,AB17,IF(A70=AA18,AB18,IF(A70=AA19,AB19,IF(A70=AA20,AB20,IF(A70=AA21,AB21,IF(A70=AA22,AB22,IF(A70=AA23,AB23,IF(A70=AA24,AB24,IF(A70=AA25,AB25,IF(A70=AA26,AB26,IF(A70=AA27,AB27,IF(A70=AA28,AB28,IF(A70=AA29,AB29,IF(A70=AA30,AB30,IF(A70=AA31,AB31,IF(A70=AA32,AB32,IF(A70=AA33,AB33,IF(A70=AA34,AB34,IF(A70=AA35,AB35,IF(A70=AA36,AB36,IF(A70=AA37,AB37,IF(A70=AA38,AB38,IF(A70=AA39,AB39,IF(A70=AA40,AB40,IF(A70=AA41,AB41,IF(A70=AA42,AB42,IF(A70=AA43,AB43,IF(A70=AA44,AB44,IF(A70=AA45,AB45,IF(A70=AA46,AB46,IF(A70=AA47,AB47,IF(A70=AA48,AB48,IF(A70=AA49,AB49,IF(A70=AA50,AB51,IF(A70=AA52,AB52,IF(A70=AA53,AB53,IF(A70=AA54,AB54,IF(A70=AA55,AB55,IF(A70=AA56,AB56,IF(A70=AA57,AB57,IF(A70=AA58,1/D70,""))))))))))))))))))))))))))))))))))))))))))))))))))))))))</f>
        <v/>
      </c>
      <c r="I70" s="23">
        <f t="shared" si="0"/>
        <v>0</v>
      </c>
      <c r="J70" s="23" t="str">
        <f>IF(A70=AA3,I70*AB3,IF(A70=AA4,I70*AB4,IF(A70=AA5,I70*AB5,IF(A70=AA6,I70*AB6,IF(A70=AA7,I70*AB7,IF(A70=AA8,I70*AB8,IF(A70=AA9,I70*AB9,IF(A70=AA10,I70*AB10,IF(A70=AA11,I70*AB11,IF(A70=AA12,I70*AB12,IF(A70=AA13,I70*AB13,IF(A70=AA14,I70*AB14,IF(A70=AA15,I70*AB15,IF(A70=AA16,I70*AB16,IF(A70=AA17,I70*AB17,IF(A70=AA18,I70*AB18,IF(A70=AA19,I70*AB19,IF(A70=AA20,I70*AB20,IF(A70=AA21,I70*AB21,IF(A70=AA22,I70*AB22,IF(A70=AA23,I70*AB23,IF(A70=AA24,I70*AB24,IF(A70=AA25,I70*AB25,IF(A70=AA26,I70*AB26,IF(A70=AA27,I70*AB27,IF(A70=AA28,I70*AB28,IF(A70=AA29,I70*AB29,IF(A70=AA30,I70*AB30,IF(A70=AA31,I70*AB31,IF(A70=AA32,I70*AB32,IF(A70=AA33,I70*AB33,IF(A70=AA34,I70*AB34,IF(A70=AA35,I70*AB35,IF(A70=AA36,I70*AB36,IF(A70=AA37,I70*AB37,IF(A70=AA38,I70*AB38,IF(A70=AA39,I70*AB39,IF(A70=AA40,I70*AB40,IF(A70=AA41,I70*AB41,IF(A70=AA42,I70*AB42,IF(A70=AA43,I70*AB43,IF(A70=AA44,I70*AB44,IF(A70=AA45,I70*AB45,IF(A70=AA46,I70*AB46,IF(A70=AA47,I70*AB47,IF(A70=AA48,I70*AB48,IF(A70=AA49,I70*AB49,IF(A70=AA50,I70*AB50,IF(A70=AA51,I70*AB51,IF(A70=AA52,I70*AB52,IF(A70=AA53,I70*AB53,IF(A70=AA54,I70*AB54,IF(A70=AA55,I70*AB55,IF(A70=AA56,I70*AB56,IF(A70=AA57,I70*AB57,IF(A70=AA58,H70*I70,""))))))))))))))))))))))))))))))))))))))))))))))))))))))))</f>
        <v/>
      </c>
      <c r="K70" s="18"/>
      <c r="L70" s="7" t="str">
        <f>IF(K70=Y5,Z5,IF(K70=Y6,Z6,IF(K70=Y7,Z7,IF(K70=Y8,Z8,""))))</f>
        <v/>
      </c>
      <c r="M70" s="8" t="str">
        <f t="shared" si="1"/>
        <v/>
      </c>
      <c r="N70" s="22"/>
      <c r="O70" s="19"/>
      <c r="P70" s="23">
        <f t="shared" ref="P70:P74" si="6">N70*O70*10^-6</f>
        <v>0</v>
      </c>
      <c r="Q70" s="24" t="str">
        <f>IF(A70=AA3,P70*AB3,IF(A70=AA4,P70*AB4,IF(A70=AA5,P70*AB5,IF(A70=AA6,P70*AB6,IF(A70=AA7,P70*AB7,IF(A70=AA8,P70*AB8,IF(A70=AA9,P70*AB9,IF(A70=AA10,P70*AB10,IF(A70=AA11,P70*AB11,IF(A70=AA12,P70*AB12,IF(A70=AA13,P70*AB13,IF(A70=AA14,P70*AB14,IF(A70=AA15,P70*AB15,IF(A70=AA16,P70*AB16,IF(A70=AA17,P70*AB17,IF(A70=AA18,P70*AB18,IF(A70=AA19,P70*AB19,IF(A70=AA20,P70*AB20,IF(A70=AA21,P70*AB21,IF(A70=AA22,P70*AB22,IF(A70=AA23,P70*AB23,IF(A70=AA24,P70*AB24,IF(A70=AA25,P70*AB25,IF(A70=AA26,P70*AB26,IF(A70=AA27,P70*AB27,IF(A70=AA28,P70*AB28,IF(A70=AA29,P70*AB29,IF(A70=AA30,P70*AB30,IF(A70=AA31,P70*AB31,IF(A70=AA32,P70*AB32,IF(A70=AA33,P70*AB33,IF(A70=AA34,P70*AB34,IF(A70=AA35,P70*AB35,IF(A70=AA36,P70*AB36,IF(A70=AA37,P70*AB37,IF(A70=AA38,P70*AB38,IF(A70=AA39,P70*AB39,IF(A70=AA40,P70*AB40,IF(A70=AA41,P70*AB41,IF(A70=AA42,P70*AB42,IF(A70=AA43,P70*AB43,IF(A70=AA44,P70*AB44,IF(A70=AA45,P70*AB45,IF(A70=AA46,P70*AB46,IF(A70=AA47,P70*AB47,IF(A70=AA48,P70*AB48,IF(A70=AA49,P70*AB49,IF(A70=AA50,P70*AB50,IF(A70=AA51,P70*AB51,IF(A70=AA52,P70*AB52,IF(A70=AA53,P70*AB53,IF(A70=AA54,P70*AB54,IF(A70=AA55,P70*AB55,IF(A70=AA56,P70*AB56,IF(A70=AA57,P70*AB57,IF(A70=AA58,H70*I70,""))))))))))))))))))))))))))))))))))))))))))))))))))))))))</f>
        <v/>
      </c>
      <c r="R70" s="7" t="str">
        <f t="shared" si="2"/>
        <v/>
      </c>
      <c r="S70" s="8" t="str">
        <f t="shared" si="3"/>
        <v/>
      </c>
      <c r="T70" s="8" t="str">
        <f t="shared" si="4"/>
        <v/>
      </c>
    </row>
    <row r="71" spans="1:20" x14ac:dyDescent="0.2">
      <c r="A71" s="4"/>
      <c r="B71" s="4"/>
      <c r="C71" s="5" t="str">
        <f t="shared" si="5"/>
        <v/>
      </c>
      <c r="D71" s="20"/>
      <c r="E71" s="21"/>
      <c r="F71" s="21"/>
      <c r="G71" s="6"/>
      <c r="H71" s="7" t="str">
        <f>IF(A71=AA3,AB3,IF(A71=AA4,AB4,IF(A71=AA4,AB4,IF(A71=AA5,AB5,IF(A71=AA6,AB6,IF(A71=AA7,AB7,IF(A71=AA8,AB8,IF(A71=AA9,AB9,IF(A71=AA10,AB10,IF(A71=AA11,AB11,IF(A71=AA12,AB12,IF(A71=AA13,AB13,IF(A71=AA14,AB14,IF(A71=AA15,AB15,IF(A71=AA16,AB16,IF(A71=AA17,AB17,IF(A71=AA18,AB18,IF(A71=AA19,AB19,IF(A71=AA20,AB20,IF(A71=AA21,AB21,IF(A71=AA22,AB22,IF(A71=AA23,AB23,IF(A71=AA24,AB24,IF(A71=AA25,AB25,IF(A71=AA26,AB26,IF(A71=AA27,AB27,IF(A71=AA28,AB28,IF(A71=AA29,AB29,IF(A71=AA30,AB30,IF(A71=AA31,AB31,IF(A71=AA32,AB32,IF(A71=AA33,AB33,IF(A71=AA34,AB34,IF(A71=AA35,AB35,IF(A71=AA36,AB36,IF(A71=AA37,AB37,IF(A71=AA38,AB38,IF(A71=AA39,AB39,IF(A71=AA40,AB40,IF(A71=AA41,AB41,IF(A71=AA42,AB42,IF(A71=AA43,AB43,IF(A71=AA44,AB44,IF(A71=AA45,AB45,IF(A71=AA46,AB46,IF(A71=AA47,AB47,IF(A71=AA48,AB48,IF(A71=AA49,AB49,IF(A71=AA50,AB51,IF(A71=AA52,AB52,IF(A71=AA53,AB53,IF(A71=AA54,AB54,IF(A71=AA55,AB55,IF(A71=AA56,AB56,IF(A71=AA57,AB57,IF(A71=AA58,1/D71,""))))))))))))))))))))))))))))))))))))))))))))))))))))))))</f>
        <v/>
      </c>
      <c r="I71" s="23">
        <f t="shared" si="0"/>
        <v>0</v>
      </c>
      <c r="J71" s="24" t="str">
        <f>IF(A71=AA3,I71*AB3,IF(A71=AA4,I71*AB4,IF(A71=AA5,I71*AB5,IF(A71=AA6,I71*AB6,IF(A71=AA7,I71*AB7,IF(A71=AA8,I71*AB8,IF(A71=AA9,I71*AB9,IF(A71=AA10,I71*AB10,IF(A71=AA11,I71*AB11,IF(A71=AA12,I71*AB12,IF(A71=AA13,I71*AB13,IF(A71=AA14,I71*AB14,IF(A71=AA15,I71*AB15,IF(A71=AA16,I71*AB16,IF(A71=AA17,I71*AB17,IF(A71=AA18,I71*AB18,IF(A71=AA19,I71*AB19,IF(A71=AA20,I71*AB20,IF(A71=AA21,I71*AB21,IF(A71=AA22,I71*AB22,IF(A71=AA23,I71*AB23,IF(A71=AA24,I71*AB24,IF(A71=AA25,I71*AB25,IF(A71=AA26,I71*AB26,IF(A71=AA27,I71*AB27,IF(A71=AA28,I71*AB28,IF(A71=AA29,I71*AB29,IF(A71=AA30,I71*AB30,IF(A71=AA31,I71*AB31,IF(A71=AA32,I71*AB32,IF(A71=AA33,I71*AB33,IF(A71=AA34,I71*AB34,IF(A71=AA35,I71*AB35,IF(A71=AA36,I71*AB36,IF(A71=AA37,I71*AB37,IF(A71=AA38,I71*AB38,IF(A71=AA39,I71*AB39,IF(A71=AA40,I71*AB40,IF(A71=AA41,I71*AB41,IF(A71=AA42,I71*AB42,IF(A71=AA43,I71*AB43,IF(A71=AA44,I71*AB44,IF(A71=AA45,I71*AB45,IF(A71=AA46,I71*AB46,IF(A71=AA47,I71*AB47,IF(A71=AA48,I71*AB48,IF(A71=AA49,I71*AB49,IF(A71=AA50,I71*AB50,IF(A71=AA51,I71*AB51,IF(A71=AA52,I71*AB52,IF(A71=AA53,I71*AB53,IF(A71=AA54,I71*AB54,IF(A71=AA55,I71*AB55,IF(A71=AA56,I71*AB56,IF(A71=AA57,I71*AB57,IF(A71=AA58,H71*I71,""))))))))))))))))))))))))))))))))))))))))))))))))))))))))</f>
        <v/>
      </c>
      <c r="K71" s="18"/>
      <c r="L71" s="7" t="str">
        <f>IF(K71=Y5,Z5,IF(K71=Y6,Z6,IF(K71=Y7,Z7,IF(K71=Y8,Z8,""))))</f>
        <v/>
      </c>
      <c r="M71" s="8" t="str">
        <f t="shared" si="1"/>
        <v/>
      </c>
      <c r="N71" s="22"/>
      <c r="O71" s="19"/>
      <c r="P71" s="23">
        <f t="shared" si="6"/>
        <v>0</v>
      </c>
      <c r="Q71" s="24" t="str">
        <f>IF(A71=AA3,P71*AB3,IF(A71=AA4,P71*AB4,IF(A71=AA5,P71*AB5,IF(A71=AA6,P71*AB6,IF(A71=AA7,P71*AB7,IF(A71=AA8,P71*AB8,IF(A71=AA9,P71*AB9,IF(A71=AA10,P71*AB10,IF(A71=AA11,P71*AB11,IF(A71=AA12,P71*AB12,IF(A71=AA13,P71*AB13,IF(A71=AA14,P71*AB14,IF(A71=AA15,P71*AB15,IF(A71=AA16,P71*AB16,IF(A71=AA17,P71*AB17,IF(A71=AA18,P71*AB18,IF(A71=AA19,P71*AB19,IF(A71=AA20,P71*AB20,IF(A71=AA21,P71*AB21,IF(A71=AA22,P71*AB22,IF(A71=AA23,P71*AB23,IF(A71=AA24,P71*AB24,IF(A71=AA25,P71*AB25,IF(A71=AA26,P71*AB26,IF(A71=AA27,P71*AB27,IF(A71=AA28,P71*AB28,IF(A71=AA29,P71*AB29,IF(A71=AA30,P71*AB30,IF(A71=AA31,P71*AB31,IF(A71=AA32,P71*AB32,IF(A71=AA33,P71*AB33,IF(A71=AA34,P71*AB34,IF(A71=AA35,P71*AB35,IF(A71=AA36,P71*AB36,IF(A71=AA37,P71*AB37,IF(A71=AA38,P71*AB38,IF(A71=AA39,P71*AB39,IF(A71=AA40,P71*AB40,IF(A71=AA41,P71*AB41,IF(A71=AA42,P71*AB42,IF(A71=AA43,P71*AB43,IF(A71=AA44,P71*AB44,IF(A71=AA45,P71*AB45,IF(A71=AA46,P71*AB46,IF(A71=AA47,P71*AB47,IF(A71=AA48,P71*AB48,IF(A71=AA49,P71*AB49,IF(A71=AA50,P71*AB50,IF(A71=AA51,P71*AB51,IF(A71=AA52,P71*AB52,IF(A71=AA53,P71*AB53,IF(A71=AA54,P71*AB54,IF(A71=AA55,P71*AB55,IF(A71=AA56,P71*AB56,IF(A71=AA57,P71*AB57,IF(A71=AA58,H71*I71,""))))))))))))))))))))))))))))))))))))))))))))))))))))))))</f>
        <v/>
      </c>
      <c r="R71" s="7" t="str">
        <f t="shared" si="2"/>
        <v/>
      </c>
      <c r="S71" s="8" t="str">
        <f t="shared" si="3"/>
        <v/>
      </c>
      <c r="T71" s="8" t="str">
        <f t="shared" si="4"/>
        <v/>
      </c>
    </row>
    <row r="72" spans="1:20" x14ac:dyDescent="0.2">
      <c r="A72" s="4"/>
      <c r="B72" s="4"/>
      <c r="C72" s="5" t="str">
        <f t="shared" si="5"/>
        <v/>
      </c>
      <c r="D72" s="20"/>
      <c r="E72" s="21"/>
      <c r="F72" s="21"/>
      <c r="G72" s="6"/>
      <c r="H72" s="7" t="str">
        <f>IF(A72=AA3,AB3,IF(A72=AA4,AB4,IF(A72=AA4,AB4,IF(A72=AA5,AB5,IF(A72=AA6,AB6,IF(A72=AA7,AB7,IF(A72=AA8,AB8,IF(A72=AA9,AB9,IF(A72=AA10,AB10,IF(A72=AA11,AB11,IF(A72=AA12,AB12,IF(A72=AA13,AB13,IF(A72=AA14,AB14,IF(A72=AA15,AB15,IF(A72=AA16,AB16,IF(A72=AA17,AB17,IF(A72=AA18,AB18,IF(A72=AA19,AB19,IF(A72=AA20,AB20,IF(A72=AA21,AB21,IF(A72=AA22,AB22,IF(A72=AA23,AB23,IF(A72=AA24,AB24,IF(A72=AA25,AB25,IF(A72=AA26,AB26,IF(A72=AA27,AB27,IF(A72=AA28,AB28,IF(A72=AA29,AB29,IF(A72=AA30,AB30,IF(A72=AA31,AB31,IF(A72=AA32,AB32,IF(A72=AA33,AB33,IF(A72=AA34,AB34,IF(A72=AA35,AB35,IF(A72=AA36,AB36,IF(A72=AA37,AB37,IF(A72=AA38,AB38,IF(A72=AA39,AB39,IF(A72=AA40,AB40,IF(A72=AA41,AB41,IF(A72=AA42,AB42,IF(A72=AA43,AB43,IF(A72=AA44,AB44,IF(A72=AA45,AB45,IF(A72=AA46,AB46,IF(A72=AA47,AB47,IF(A72=AA48,AB48,IF(A72=AA49,AB49,IF(A72=AA50,AB51,IF(A72=AA52,AB52,IF(A72=AA53,AB53,IF(A72=AA54,AB54,IF(A72=AA55,AB55,IF(A72=AA56,AB56,IF(A72=AA57,AB57,IF(A72=AA58,1/D72,""))))))))))))))))))))))))))))))))))))))))))))))))))))))))</f>
        <v/>
      </c>
      <c r="I72" s="23">
        <f t="shared" si="0"/>
        <v>0</v>
      </c>
      <c r="J72" s="24" t="str">
        <f>IF(A72=AA3,I72*AB3,IF(A72=AA4,I72*AB4,IF(A72=AA5,I72*AB5,IF(A72=AA6,I72*AB6,IF(A72=AA7,I72*AB7,IF(A72=AA8,I72*AB8,IF(A72=AA9,I72*AB9,IF(A72=AA10,I72*AB10,IF(A72=AA11,I72*AB11,IF(A72=AA12,I72*AB12,IF(A72=AA13,I72*AB13,IF(A72=AA14,I72*AB14,IF(A72=AA15,I72*AB15,IF(A72=AA16,I72*AB16,IF(A72=AA17,I72*AB17,IF(A72=AA18,I72*AB18,IF(A72=AA19,I72*AB19,IF(A72=AA20,I72*AB20,IF(A72=AA21,I72*AB21,IF(A72=AA22,I72*AB22,IF(A72=AA23,I72*AB23,IF(A72=AA24,I72*AB24,IF(A72=AA25,I72*AB25,IF(A72=AA26,I72*AB26,IF(A72=AA27,I72*AB27,IF(A72=AA28,I72*AB28,IF(A72=AA29,I72*AB29,IF(A72=AA30,I72*AB30,IF(A72=AA31,I72*AB31,IF(A72=AA32,I72*AB32,IF(A72=AA33,I72*AB33,IF(A72=AA34,I72*AB34,IF(A72=AA35,I72*AB35,IF(A72=AA36,I72*AB36,IF(A72=AA37,I72*AB37,IF(A72=AA38,I72*AB38,IF(A72=AA39,I72*AB39,IF(A72=AA40,I72*AB40,IF(A72=AA41,I72*AB41,IF(A72=AA42,I72*AB42,IF(A72=AA43,I72*AB43,IF(A72=AA44,I72*AB44,IF(A72=AA45,I72*AB45,IF(A72=AA46,I72*AB46,IF(A72=AA47,I72*AB47,IF(A72=AA48,I72*AB48,IF(A72=AA49,I72*AB49,IF(A72=AA50,I72*AB50,IF(A72=AA51,I72*AB51,IF(A72=AA52,I72*AB52,IF(A72=AA53,I72*AB53,IF(A72=AA54,I72*AB54,IF(A72=AA55,I72*AB55,IF(A72=AA56,I72*AB56,IF(A72=AA57,I72*AB57,IF(A72=AA58,H72*I72,""))))))))))))))))))))))))))))))))))))))))))))))))))))))))</f>
        <v/>
      </c>
      <c r="K72" s="18"/>
      <c r="L72" s="7" t="str">
        <f>IF(K72=Y5,Z5,IF(K72=Y6,Z6,IF(K72=Y7,Z7,IF(K72=Y8,Z8,""))))</f>
        <v/>
      </c>
      <c r="M72" s="8" t="str">
        <f t="shared" si="1"/>
        <v/>
      </c>
      <c r="N72" s="22"/>
      <c r="O72" s="19"/>
      <c r="P72" s="23">
        <f t="shared" si="6"/>
        <v>0</v>
      </c>
      <c r="Q72" s="24" t="str">
        <f>IF(A72=AA3,P72*AB3,IF(A72=AA4,P72*AB4,IF(A72=AA5,P72*AB5,IF(A72=AA6,P72*AB6,IF(A72=AA7,P72*AB7,IF(A72=AA8,P72*AB8,IF(A72=AA9,P72*AB9,IF(A72=AA10,P72*AB10,IF(A72=AA11,P72*AB11,IF(A72=AA12,P72*AB12,IF(A72=AA13,P72*AB13,IF(A72=AA14,P72*AB14,IF(A72=AA15,P72*AB15,IF(A72=AA16,P72*AB16,IF(A72=AA17,P72*AB17,IF(A72=AA18,P72*AB18,IF(A72=AA19,P72*AB19,IF(A72=AA20,P72*AB20,IF(A72=AA21,P72*AB21,IF(A72=AA22,P72*AB22,IF(A72=AA23,P72*AB23,IF(A72=AA24,P72*AB24,IF(A72=AA25,P72*AB25,IF(A72=AA26,P72*AB26,IF(A72=AA27,P72*AB27,IF(A72=AA28,P72*AB28,IF(A72=AA29,P72*AB29,IF(A72=AA30,P72*AB30,IF(A72=AA31,P72*AB31,IF(A72=AA32,P72*AB32,IF(A72=AA33,P72*AB33,IF(A72=AA34,P72*AB34,IF(A72=AA35,P72*AB35,IF(A72=AA36,P72*AB36,IF(A72=AA37,P72*AB37,IF(A72=AA38,P72*AB38,IF(A72=AA39,P72*AB39,IF(A72=AA40,P72*AB40,IF(A72=AA41,P72*AB41,IF(A72=AA42,P72*AB42,IF(A72=AA43,P72*AB43,IF(A72=AA44,P72*AB44,IF(A72=AA45,P72*AB45,IF(A72=AA46,P72*AB46,IF(A72=AA47,P72*AB47,IF(A72=AA48,P72*AB48,IF(A72=AA49,P72*AB49,IF(A72=AA50,P72*AB50,IF(A72=AA51,P72*AB51,IF(A72=AA52,P72*AB52,IF(A72=AA53,P72*AB53,IF(A72=AA54,P72*AB54,IF(A72=AA55,P72*AB55,IF(A72=AA56,P72*AB56,IF(A72=AA57,P72*AB57,IF(A72=AA58,H72*I72,""))))))))))))))))))))))))))))))))))))))))))))))))))))))))</f>
        <v/>
      </c>
      <c r="R72" s="7" t="str">
        <f t="shared" si="2"/>
        <v/>
      </c>
      <c r="S72" s="8" t="str">
        <f t="shared" si="3"/>
        <v/>
      </c>
      <c r="T72" s="8" t="str">
        <f t="shared" si="4"/>
        <v/>
      </c>
    </row>
    <row r="73" spans="1:20" x14ac:dyDescent="0.2">
      <c r="A73" s="4"/>
      <c r="B73" s="4"/>
      <c r="C73" s="5" t="str">
        <f t="shared" si="5"/>
        <v/>
      </c>
      <c r="D73" s="20"/>
      <c r="E73" s="21"/>
      <c r="F73" s="21"/>
      <c r="G73" s="6"/>
      <c r="H73" s="7" t="str">
        <f>IF(A73=AA3,AB3,IF(A73=AA4,AB4,IF(A73=AA4,AB4,IF(A73=AA5,AB5,IF(A73=AA6,AB6,IF(A73=AA7,AB7,IF(A73=AA8,AB8,IF(A73=AA9,AB9,IF(A73=AA10,AB10,IF(A73=AA11,AB11,IF(A73=AA12,AB12,IF(A73=AA13,AB13,IF(A73=AA14,AB14,IF(A73=AA15,AB15,IF(A73=AA16,AB16,IF(A73=AA17,AB17,IF(A73=AA18,AB18,IF(A73=AA19,AB19,IF(A73=AA20,AB20,IF(A73=AA21,AB21,IF(A73=AA22,AB22,IF(A73=AA23,AB23,IF(A73=AA24,AB24,IF(A73=AA25,AB25,IF(A73=AA26,AB26,IF(A73=AA27,AB27,IF(A73=AA28,AB28,IF(A73=AA29,AB29,IF(A73=AA30,AB30,IF(A73=AA31,AB31,IF(A73=AA32,AB32,IF(A73=AA33,AB33,IF(A73=AA34,AB34,IF(A73=AA35,AB35,IF(A73=AA36,AB36,IF(A73=AA37,AB37,IF(A73=AA38,AB38,IF(A73=AA39,AB39,IF(A73=AA40,AB40,IF(A73=AA41,AB41,IF(A73=AA42,AB42,IF(A73=AA43,AB43,IF(A73=AA44,AB44,IF(A73=AA45,AB45,IF(A73=AA46,AB46,IF(A73=AA47,AB47,IF(A73=AA48,AB48,IF(A73=AA49,AB49,IF(A73=AA50,AB51,IF(A73=AA52,AB52,IF(A73=AA53,AB53,IF(A73=AA54,AB54,IF(A73=AA55,AB55,IF(A73=AA56,AB56,IF(A73=AA57,AB57,IF(A73=AA58,1/D73,""))))))))))))))))))))))))))))))))))))))))))))))))))))))))</f>
        <v/>
      </c>
      <c r="I73" s="23">
        <f t="shared" si="0"/>
        <v>0</v>
      </c>
      <c r="J73" s="24" t="str">
        <f>IF(A73=AA3,I73*AB3,IF(A73=AA4,I73*AB4,IF(A73=AA5,I73*AB5,IF(A73=AA6,I73*AB6,IF(A73=AA7,I73*AB7,IF(A73=AA8,I73*AB8,IF(A73=AA9,I73*AB9,IF(A73=AA10,I73*AB10,IF(A73=AA11,I73*AB11,IF(A73=AA12,I73*AB12,IF(A73=AA13,I73*AB13,IF(A73=AA14,I73*AB14,IF(A73=AA15,I73*AB15,IF(A73=AA16,I73*AB16,IF(A73=AA17,I73*AB17,IF(A73=AA18,I73*AB18,IF(A73=AA19,I73*AB19,IF(A73=AA20,I73*AB20,IF(A73=AA21,I73*AB21,IF(A73=AA22,I73*AB22,IF(A73=AA23,I73*AB23,IF(A73=AA24,I73*AB24,IF(A73=AA25,I73*AB25,IF(A73=AA26,I73*AB26,IF(A73=AA27,I73*AB27,IF(A73=AA28,I73*AB28,IF(A73=AA29,I73*AB29,IF(A73=AA30,I73*AB30,IF(A73=AA31,I73*AB31,IF(A73=AA32,I73*AB32,IF(A73=AA33,I73*AB33,IF(A73=AA34,I73*AB34,IF(A73=AA35,I73*AB35,IF(A73=AA36,I73*AB36,IF(A73=AA37,I73*AB37,IF(A73=AA38,I73*AB38,IF(A73=AA39,I73*AB39,IF(A73=AA40,I73*AB40,IF(A73=AA41,I73*AB41,IF(A73=AA42,I73*AB42,IF(A73=AA43,I73*AB43,IF(A73=AA44,I73*AB44,IF(A73=AA45,I73*AB45,IF(A73=AA46,I73*AB46,IF(A73=AA47,I73*AB47,IF(A73=AA48,I73*AB48,IF(A73=AA49,I73*AB49,IF(A73=AA50,I73*AB50,IF(A73=AA51,I73*AB51,IF(A73=AA52,I73*AB52,IF(A73=AA53,I73*AB53,IF(A73=AA54,I73*AB54,IF(A73=AA55,I73*AB55,IF(A73=AA56,I73*AB56,IF(A73=AA57,I73*AB57,IF(A73=AA58,H73*I73,""))))))))))))))))))))))))))))))))))))))))))))))))))))))))</f>
        <v/>
      </c>
      <c r="K73" s="18"/>
      <c r="L73" s="7" t="str">
        <f>IF(K73=Y5,Z5,IF(K73=Y6,Z6,IF(K73=Y7,Z7,IF(K73=Y8,Z8,""))))</f>
        <v/>
      </c>
      <c r="M73" s="8" t="str">
        <f t="shared" si="1"/>
        <v/>
      </c>
      <c r="N73" s="22"/>
      <c r="O73" s="19"/>
      <c r="P73" s="23">
        <f t="shared" si="6"/>
        <v>0</v>
      </c>
      <c r="Q73" s="24" t="str">
        <f>IF(A73=AA3,P73*AB3,IF(A73=AA4,P73*AB4,IF(A73=AA5,P73*AB5,IF(A73=AA6,P73*AB6,IF(A73=AA7,P73*AB7,IF(A73=AA8,P73*AB8,IF(A73=AA9,P73*AB9,IF(A73=AA10,P73*AB10,IF(A73=AA11,P73*AB11,IF(A73=AA12,P73*AB12,IF(A73=AA13,P73*AB13,IF(A73=AA14,P73*AB14,IF(A73=AA15,P73*AB15,IF(A73=AA16,P73*AB16,IF(A73=AA17,P73*AB17,IF(A73=AA18,P73*AB18,IF(A73=AA19,P73*AB19,IF(A73=AA20,P73*AB20,IF(A73=AA21,P73*AB21,IF(A73=AA22,P73*AB22,IF(A73=AA23,P73*AB23,IF(A73=AA24,P73*AB24,IF(A73=AA25,P73*AB25,IF(A73=AA26,P73*AB26,IF(A73=AA27,P73*AB27,IF(A73=AA28,P73*AB28,IF(A73=AA29,P73*AB29,IF(A73=AA30,P73*AB30,IF(A73=AA31,P73*AB31,IF(A73=AA32,P73*AB32,IF(A73=AA33,P73*AB33,IF(A73=AA34,P73*AB34,IF(A73=AA35,P73*AB35,IF(A73=AA36,P73*AB36,IF(A73=AA37,P73*AB37,IF(A73=AA38,P73*AB38,IF(A73=AA39,P73*AB39,IF(A73=AA40,P73*AB40,IF(A73=AA41,P73*AB41,IF(A73=AA42,P73*AB42,IF(A73=AA43,P73*AB43,IF(A73=AA44,P73*AB44,IF(A73=AA45,P73*AB45,IF(A73=AA46,P73*AB46,IF(A73=AA47,P73*AB47,IF(A73=AA48,P73*AB48,IF(A73=AA49,P73*AB49,IF(A73=AA50,P73*AB50,IF(A73=AA51,P73*AB51,IF(A73=AA52,P73*AB52,IF(A73=AA53,P73*AB53,IF(A73=AA54,P73*AB54,IF(A73=AA55,P73*AB55,IF(A73=AA56,P73*AB56,IF(A73=AA57,P73*AB57,IF(A73=AA58,H73*I73,""))))))))))))))))))))))))))))))))))))))))))))))))))))))))</f>
        <v/>
      </c>
      <c r="R73" s="7" t="str">
        <f t="shared" si="2"/>
        <v/>
      </c>
      <c r="S73" s="8" t="str">
        <f t="shared" si="3"/>
        <v/>
      </c>
      <c r="T73" s="8" t="str">
        <f t="shared" si="4"/>
        <v/>
      </c>
    </row>
    <row r="74" spans="1:20" x14ac:dyDescent="0.2">
      <c r="A74" s="4"/>
      <c r="B74" s="4"/>
      <c r="C74" s="5" t="str">
        <f t="shared" si="5"/>
        <v/>
      </c>
      <c r="D74" s="20"/>
      <c r="E74" s="21"/>
      <c r="F74" s="21"/>
      <c r="G74" s="6"/>
      <c r="H74" s="7" t="str">
        <f>IF(A74=AA3,AB3,IF(A74=AA4,AB4,IF(A74=AA4,AB4,IF(A74=AA5,AB5,IF(A74=AA6,AB6,IF(A74=AA7,AB7,IF(A74=AA8,AB8,IF(A74=AA9,AB9,IF(A74=AA10,AB10,IF(A74=AA11,AB11,IF(A74=AA12,AB12,IF(A74=AA13,AB13,IF(A74=AA14,AB14,IF(A74=AA15,AB15,IF(A74=AA16,AB16,IF(A74=AA17,AB17,IF(A74=AA18,AB18,IF(A74=AA19,AB19,IF(A74=AA20,AB20,IF(A74=AA21,AB21,IF(A74=AA22,AB22,IF(A74=AA23,AB23,IF(A74=AA24,AB24,IF(A74=AA25,AB25,IF(A74=AA26,AB26,IF(A74=AA27,AB27,IF(A74=AA28,AB28,IF(A74=AA29,AB29,IF(A74=AA30,AB30,IF(A74=AA31,AB31,IF(A74=AA32,AB32,IF(A74=AA33,AB33,IF(A74=AA34,AB34,IF(A74=AA35,AB35,IF(A74=AA36,AB36,IF(A74=AA37,AB37,IF(A74=AA38,AB38,IF(A74=AA39,AB39,IF(A74=AA40,AB40,IF(A74=AA41,AB41,IF(A74=AA42,AB42,IF(A74=AA43,AB43,IF(A74=AA44,AB44,IF(A74=AA45,AB45,IF(A74=AA46,AB46,IF(A74=AA47,AB47,IF(A74=AA48,AB48,IF(A74=AA49,AB49,IF(A74=AA50,AB51,IF(A74=AA52,AB52,IF(A74=AA53,AB53,IF(A74=AA54,AB54,IF(A74=AA55,AB55,IF(A74=AA56,AB56,IF(A74=AA57,AB57,IF(A74=AA58,1/D74,""))))))))))))))))))))))))))))))))))))))))))))))))))))))))</f>
        <v/>
      </c>
      <c r="I74" s="23">
        <f t="shared" si="0"/>
        <v>0</v>
      </c>
      <c r="J74" s="24" t="str">
        <f>IF(A74=AA3,I74*AB3,IF(A74=AA4,I74*AB4,IF(A74=AA5,I74*AB5,IF(A74=AA6,I74*AB6,IF(A74=AA7,I74*AB7,IF(A74=AA8,I74*AB8,IF(A74=AA9,I74*AB9,IF(A74=AA10,I74*AB10,IF(A74=AA11,I74*AB11,IF(A74=AA12,I74*AB12,IF(A74=AA13,I74*AB13,IF(A74=AA14,I74*AB14,IF(A74=AA15,I74*AB15,IF(A74=AA16,I74*AB16,IF(A74=AA17,I74*AB17,IF(A74=AA18,I74*AB18,IF(A74=AA19,I74*AB19,IF(A74=AA20,I74*AB20,IF(A74=AA21,I74*AB21,IF(A74=AA22,I74*AB22,IF(A74=AA23,I74*AB23,IF(A74=AA24,I74*AB24,IF(A74=AA25,I74*AB25,IF(A74=AA26,I74*AB26,IF(A74=AA27,I74*AB27,IF(A74=AA28,I74*AB28,IF(A74=AA29,I74*AB29,IF(A74=AA30,I74*AB30,IF(A74=AA31,I74*AB31,IF(A74=AA32,I74*AB32,IF(A74=AA33,I74*AB33,IF(A74=AA34,I74*AB34,IF(A74=AA35,I74*AB35,IF(A74=AA36,I74*AB36,IF(A74=AA37,I74*AB37,IF(A74=AA38,I74*AB38,IF(A74=AA39,I74*AB39,IF(A74=AA40,I74*AB40,IF(A74=AA41,I74*AB41,IF(A74=AA42,I74*AB42,IF(A74=AA43,I74*AB43,IF(A74=AA44,I74*AB44,IF(A74=AA45,I74*AB45,IF(A74=AA46,I74*AB46,IF(A74=AA47,I74*AB47,IF(A74=AA48,I74*AB48,IF(A74=AA49,I74*AB49,IF(A74=AA50,I74*AB50,IF(A74=AA51,I74*AB51,IF(A74=AA52,I74*AB52,IF(A74=AA53,I74*AB53,IF(A74=AA54,I74*AB54,IF(A74=AA55,I74*AB55,IF(A74=AA56,I74*AB56,IF(A74=AA57,I74*AB57,IF(A74=AA58,H74*I74,""))))))))))))))))))))))))))))))))))))))))))))))))))))))))</f>
        <v/>
      </c>
      <c r="K74" s="18"/>
      <c r="L74" s="7" t="str">
        <f>IF(K74=Y5,Z5,IF(K74=Y6,Z6,IF(K74=Y7,Z7,IF(K74=Y8,Z8,""))))</f>
        <v/>
      </c>
      <c r="M74" s="8" t="str">
        <f t="shared" si="1"/>
        <v/>
      </c>
      <c r="N74" s="22"/>
      <c r="O74" s="19"/>
      <c r="P74" s="23">
        <f t="shared" si="6"/>
        <v>0</v>
      </c>
      <c r="Q74" s="24" t="str">
        <f>IF(A74=AA3,P74*AB3,IF(A74=AA4,P74*AB4,IF(A74=AA5,P74*AB5,IF(A74=AA6,P74*AB6,IF(A74=AA7,P74*AB7,IF(A74=AA8,P74*AB8,IF(A74=AA9,P74*AB9,IF(A74=AA10,P74*AB10,IF(A74=AA11,P74*AB11,IF(A74=AA12,P74*AB12,IF(A74=AA13,P74*AB13,IF(A74=AA14,P74*AB14,IF(A74=AA15,P74*AB15,IF(A74=AA16,P74*AB16,IF(A74=AA17,P74*AB17,IF(A74=AA18,P74*AB18,IF(A74=AA19,P74*AB19,IF(A74=AA20,P74*AB20,IF(A74=AA21,P74*AB21,IF(A74=AA22,P74*AB22,IF(A74=AA23,P74*AB23,IF(A74=AA24,P74*AB24,IF(A74=AA25,P74*AB25,IF(A74=AA26,P74*AB26,IF(A74=AA27,P74*AB27,IF(A74=AA28,P74*AB28,IF(A74=AA29,P74*AB29,IF(A74=AA30,P74*AB30,IF(A74=AA31,P74*AB31,IF(A74=AA32,P74*AB32,IF(A74=AA33,P74*AB33,IF(A74=AA34,P74*AB34,IF(A74=AA35,P74*AB35,IF(A74=AA36,P74*AB36,IF(A74=AA37,P74*AB37,IF(A74=AA38,P74*AB38,IF(A74=AA39,P74*AB39,IF(A74=AA40,P74*AB40,IF(A74=AA41,P74*AB41,IF(A74=AA42,P74*AB42,IF(A74=AA43,P74*AB43,IF(A74=AA44,P74*AB44,IF(A74=AA45,P74*AB45,IF(A74=AA46,P74*AB46,IF(A74=AA47,P74*AB47,IF(A74=AA48,P74*AB48,IF(A74=AA49,P74*AB49,IF(A74=AA50,P74*AB50,IF(A74=AA51,P74*AB51,IF(A74=AA52,P74*AB52,IF(A74=AA53,P74*AB53,IF(A74=AA54,P74*AB54,IF(A74=AA55,P74*AB55,IF(A74=AA56,P74*AB56,IF(A74=AA57,P74*AB57,IF(A74=AA58,H74*I74,""))))))))))))))))))))))))))))))))))))))))))))))))))))))))</f>
        <v/>
      </c>
      <c r="R74" s="7" t="str">
        <f t="shared" si="2"/>
        <v/>
      </c>
      <c r="S74" s="8" t="str">
        <f t="shared" si="3"/>
        <v/>
      </c>
      <c r="T74" s="8" t="str">
        <f t="shared" si="4"/>
        <v/>
      </c>
    </row>
  </sheetData>
  <sheetProtection password="9740" sheet="1" objects="1" scenarios="1"/>
  <mergeCells count="26">
    <mergeCell ref="E62:E63"/>
    <mergeCell ref="P62:P63"/>
    <mergeCell ref="Q62:Q63"/>
    <mergeCell ref="R62:R63"/>
    <mergeCell ref="S62:S63"/>
    <mergeCell ref="F62:F63"/>
    <mergeCell ref="G62:G63"/>
    <mergeCell ref="H62:H63"/>
    <mergeCell ref="I62:I63"/>
    <mergeCell ref="J62:J63"/>
    <mergeCell ref="A65:T65"/>
    <mergeCell ref="N61:Q61"/>
    <mergeCell ref="F61:J61"/>
    <mergeCell ref="K61:L61"/>
    <mergeCell ref="K64:L64"/>
    <mergeCell ref="C62:D62"/>
    <mergeCell ref="C64:D64"/>
    <mergeCell ref="A61:D61"/>
    <mergeCell ref="A62:A63"/>
    <mergeCell ref="B62:B63"/>
    <mergeCell ref="T62:T63"/>
    <mergeCell ref="K62:K63"/>
    <mergeCell ref="L62:L63"/>
    <mergeCell ref="M62:M63"/>
    <mergeCell ref="N62:N63"/>
    <mergeCell ref="O62:O63"/>
  </mergeCells>
  <conditionalFormatting sqref="A66:A74">
    <cfRule type="expression" dxfId="26" priority="4" stopIfTrue="1">
      <formula>A66=""</formula>
    </cfRule>
  </conditionalFormatting>
  <conditionalFormatting sqref="C66:C74">
    <cfRule type="expression" dxfId="25" priority="3">
      <formula>$C$68=""</formula>
    </cfRule>
  </conditionalFormatting>
  <conditionalFormatting sqref="D66:D74">
    <cfRule type="cellIs" dxfId="24" priority="2" operator="lessThanOrEqual">
      <formula>0</formula>
    </cfRule>
  </conditionalFormatting>
  <conditionalFormatting sqref="B66:B74">
    <cfRule type="cellIs" dxfId="23" priority="1" operator="lessThanOrEqual">
      <formula>0</formula>
    </cfRule>
  </conditionalFormatting>
  <dataValidations count="2">
    <dataValidation type="list" allowBlank="1" showInputMessage="1" showErrorMessage="1" sqref="K66:K74">
      <formula1>$Y$5:$Y$8</formula1>
    </dataValidation>
    <dataValidation type="list" allowBlank="1" showInputMessage="1" showErrorMessage="1" sqref="A66:A74">
      <formula1>$AA$3:$AA$58</formula1>
    </dataValidation>
  </dataValidations>
  <pageMargins left="0.7" right="0.7" top="0.75" bottom="0.75" header="0.3" footer="0.3"/>
  <pageSetup paperSize="9" orientation="portrait" horizontalDpi="300" verticalDpi="300" r:id="rId1"/>
  <headerFooter differentOddEven="1">
    <oddHeader>&amp;L&amp;1 </oddHeader>
    <oddFooter>&amp;L&amp;1 </oddFooter>
    <evenHeader>&amp;L&amp;1 </evenHeader>
    <evenFooter>&amp;L&amp;1 </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09"/>
  <sheetViews>
    <sheetView showGridLines="0" showRowColHeaders="0" zoomScaleNormal="100" workbookViewId="0">
      <pane xSplit="4" topLeftCell="E1" activePane="topRight" state="frozen"/>
      <selection activeCell="A33" sqref="A33"/>
      <selection pane="topRight" activeCell="E94" sqref="E94"/>
    </sheetView>
  </sheetViews>
  <sheetFormatPr defaultColWidth="9.140625" defaultRowHeight="15" x14ac:dyDescent="0.25"/>
  <cols>
    <col min="1" max="1" width="3.140625" style="57" customWidth="1"/>
    <col min="2" max="2" width="8.5703125" style="56" customWidth="1"/>
    <col min="3" max="3" width="73.85546875" style="57" customWidth="1"/>
    <col min="4" max="4" width="15.85546875" style="58" bestFit="1" customWidth="1"/>
    <col min="5" max="5" width="28.5703125" style="59" customWidth="1"/>
    <col min="6" max="14" width="28.5703125" style="57" customWidth="1"/>
    <col min="15" max="20" width="9.140625" style="57"/>
    <col min="21" max="21" width="11.7109375" style="57" bestFit="1" customWidth="1"/>
    <col min="22" max="22" width="9.140625" style="57"/>
    <col min="23" max="23" width="28.85546875" style="57" customWidth="1"/>
    <col min="24" max="25" width="9.140625" style="57"/>
    <col min="26" max="26" width="35.5703125" style="57" bestFit="1" customWidth="1"/>
    <col min="27" max="27" width="20.140625" style="57" bestFit="1" customWidth="1"/>
    <col min="28" max="16384" width="9.140625" style="57"/>
  </cols>
  <sheetData>
    <row r="1" spans="4:27" s="50" customFormat="1" ht="12" hidden="1" customHeight="1" x14ac:dyDescent="0.2">
      <c r="E1" s="48"/>
      <c r="W1" s="292" t="s">
        <v>121</v>
      </c>
      <c r="X1" s="398"/>
    </row>
    <row r="2" spans="4:27" s="50" customFormat="1" ht="48" hidden="1" x14ac:dyDescent="0.2">
      <c r="W2" s="74" t="s">
        <v>13</v>
      </c>
      <c r="X2" s="74" t="s">
        <v>14</v>
      </c>
    </row>
    <row r="3" spans="4:27" s="50" customFormat="1" ht="24" hidden="1" customHeight="1" x14ac:dyDescent="0.2">
      <c r="U3" s="372" t="s">
        <v>124</v>
      </c>
      <c r="V3" s="373"/>
      <c r="W3" s="75" t="s">
        <v>95</v>
      </c>
      <c r="X3" s="76">
        <v>0.33</v>
      </c>
      <c r="Z3" s="50" t="s">
        <v>192</v>
      </c>
    </row>
    <row r="4" spans="4:27" s="50" customFormat="1" ht="12" hidden="1" x14ac:dyDescent="0.2">
      <c r="U4" s="113" t="s">
        <v>73</v>
      </c>
      <c r="V4" s="113"/>
      <c r="W4" s="75" t="s">
        <v>97</v>
      </c>
      <c r="X4" s="76">
        <v>0.01</v>
      </c>
      <c r="Z4" s="50" t="s">
        <v>193</v>
      </c>
    </row>
    <row r="5" spans="4:27" s="50" customFormat="1" ht="12" hidden="1" x14ac:dyDescent="0.2">
      <c r="U5" s="50" t="s">
        <v>75</v>
      </c>
      <c r="V5" s="53">
        <v>280.8</v>
      </c>
      <c r="W5" s="75" t="s">
        <v>99</v>
      </c>
      <c r="X5" s="76">
        <v>2.56</v>
      </c>
      <c r="Z5" s="50" t="s">
        <v>194</v>
      </c>
    </row>
    <row r="6" spans="4:27" s="50" customFormat="1" ht="12.75" hidden="1" x14ac:dyDescent="0.2">
      <c r="E6" s="48"/>
      <c r="U6" s="50" t="s">
        <v>74</v>
      </c>
      <c r="V6" s="53">
        <v>280.8</v>
      </c>
      <c r="W6" s="75" t="s">
        <v>101</v>
      </c>
      <c r="X6" s="76">
        <v>20</v>
      </c>
    </row>
    <row r="7" spans="4:27" s="50" customFormat="1" ht="12.75" hidden="1" x14ac:dyDescent="0.2">
      <c r="E7" s="48"/>
      <c r="U7" s="50" t="s">
        <v>77</v>
      </c>
      <c r="V7" s="53">
        <v>237.6</v>
      </c>
      <c r="W7" s="75" t="s">
        <v>103</v>
      </c>
      <c r="X7" s="76">
        <v>10</v>
      </c>
      <c r="Z7" s="50" t="s">
        <v>195</v>
      </c>
      <c r="AA7" s="50" t="s">
        <v>188</v>
      </c>
    </row>
    <row r="8" spans="4:27" s="50" customFormat="1" ht="12.75" hidden="1" x14ac:dyDescent="0.2">
      <c r="E8" s="48"/>
      <c r="U8" s="50" t="s">
        <v>78</v>
      </c>
      <c r="V8" s="53">
        <v>237.6</v>
      </c>
      <c r="W8" s="75" t="s">
        <v>105</v>
      </c>
      <c r="X8" s="76">
        <v>100</v>
      </c>
      <c r="Z8" s="50" t="s">
        <v>196</v>
      </c>
      <c r="AA8" s="50">
        <v>0.6</v>
      </c>
    </row>
    <row r="9" spans="4:27" s="50" customFormat="1" ht="12.75" hidden="1" x14ac:dyDescent="0.2">
      <c r="E9" s="48"/>
      <c r="W9" s="75" t="s">
        <v>107</v>
      </c>
      <c r="X9" s="76">
        <v>200</v>
      </c>
      <c r="Z9" s="50" t="s">
        <v>197</v>
      </c>
    </row>
    <row r="10" spans="4:27" s="50" customFormat="1" ht="12.75" hidden="1" x14ac:dyDescent="0.2">
      <c r="D10" s="182" t="s">
        <v>183</v>
      </c>
      <c r="E10" s="183">
        <f t="shared" ref="E10:N10" si="0">E42</f>
        <v>0</v>
      </c>
      <c r="F10" s="183">
        <f t="shared" si="0"/>
        <v>0</v>
      </c>
      <c r="G10" s="183">
        <f t="shared" si="0"/>
        <v>0</v>
      </c>
      <c r="H10" s="183">
        <f t="shared" si="0"/>
        <v>0</v>
      </c>
      <c r="I10" s="183">
        <f t="shared" si="0"/>
        <v>0</v>
      </c>
      <c r="J10" s="183">
        <f t="shared" si="0"/>
        <v>0</v>
      </c>
      <c r="K10" s="183">
        <f t="shared" si="0"/>
        <v>0</v>
      </c>
      <c r="L10" s="183">
        <f t="shared" si="0"/>
        <v>0</v>
      </c>
      <c r="M10" s="183">
        <f t="shared" si="0"/>
        <v>0</v>
      </c>
      <c r="N10" s="183">
        <f t="shared" si="0"/>
        <v>0</v>
      </c>
      <c r="W10" s="75" t="s">
        <v>109</v>
      </c>
      <c r="X10" s="76">
        <v>200</v>
      </c>
      <c r="Z10" s="70" t="s">
        <v>183</v>
      </c>
      <c r="AA10" s="50">
        <v>0.875</v>
      </c>
    </row>
    <row r="11" spans="4:27" s="50" customFormat="1" ht="22.5" hidden="1" x14ac:dyDescent="0.2">
      <c r="D11" s="182" t="s">
        <v>301</v>
      </c>
      <c r="E11" s="183">
        <f t="shared" ref="E11:N11" si="1">E44</f>
        <v>0</v>
      </c>
      <c r="F11" s="183">
        <f t="shared" si="1"/>
        <v>0</v>
      </c>
      <c r="G11" s="183">
        <f t="shared" si="1"/>
        <v>0</v>
      </c>
      <c r="H11" s="183">
        <f t="shared" si="1"/>
        <v>0</v>
      </c>
      <c r="I11" s="183">
        <f t="shared" si="1"/>
        <v>0</v>
      </c>
      <c r="J11" s="183">
        <f t="shared" si="1"/>
        <v>0</v>
      </c>
      <c r="K11" s="183">
        <f t="shared" si="1"/>
        <v>0</v>
      </c>
      <c r="L11" s="183">
        <f t="shared" si="1"/>
        <v>0</v>
      </c>
      <c r="M11" s="183">
        <f t="shared" si="1"/>
        <v>0</v>
      </c>
      <c r="N11" s="183">
        <f t="shared" si="1"/>
        <v>0</v>
      </c>
      <c r="W11" s="75" t="s">
        <v>111</v>
      </c>
      <c r="X11" s="76">
        <v>2</v>
      </c>
      <c r="Z11" s="70" t="s">
        <v>184</v>
      </c>
      <c r="AA11" s="50">
        <v>0.3</v>
      </c>
    </row>
    <row r="12" spans="4:27" s="50" customFormat="1" ht="12.75" hidden="1" x14ac:dyDescent="0.2">
      <c r="D12" s="182" t="s">
        <v>185</v>
      </c>
      <c r="E12" s="183">
        <f t="shared" ref="E12:N12" si="2">E46</f>
        <v>0</v>
      </c>
      <c r="F12" s="183">
        <f t="shared" si="2"/>
        <v>0</v>
      </c>
      <c r="G12" s="183">
        <f t="shared" si="2"/>
        <v>0</v>
      </c>
      <c r="H12" s="183">
        <f t="shared" si="2"/>
        <v>0</v>
      </c>
      <c r="I12" s="183">
        <f t="shared" si="2"/>
        <v>0</v>
      </c>
      <c r="J12" s="183">
        <f t="shared" si="2"/>
        <v>0</v>
      </c>
      <c r="K12" s="183">
        <f t="shared" si="2"/>
        <v>0</v>
      </c>
      <c r="L12" s="183">
        <f t="shared" si="2"/>
        <v>0</v>
      </c>
      <c r="M12" s="183">
        <f t="shared" si="2"/>
        <v>0</v>
      </c>
      <c r="N12" s="183">
        <f t="shared" si="2"/>
        <v>0</v>
      </c>
      <c r="W12" s="75" t="s">
        <v>113</v>
      </c>
      <c r="X12" s="76">
        <v>2000</v>
      </c>
      <c r="Z12" s="70" t="s">
        <v>185</v>
      </c>
      <c r="AA12" s="50">
        <v>0.2</v>
      </c>
    </row>
    <row r="13" spans="4:27" s="50" customFormat="1" ht="12.75" hidden="1" x14ac:dyDescent="0.2">
      <c r="D13" s="182" t="s">
        <v>186</v>
      </c>
      <c r="E13" s="183">
        <f t="shared" ref="E13:N13" si="3">E48</f>
        <v>0</v>
      </c>
      <c r="F13" s="183">
        <f t="shared" si="3"/>
        <v>0</v>
      </c>
      <c r="G13" s="183">
        <f t="shared" si="3"/>
        <v>0</v>
      </c>
      <c r="H13" s="183">
        <f t="shared" si="3"/>
        <v>0</v>
      </c>
      <c r="I13" s="183">
        <f t="shared" si="3"/>
        <v>0</v>
      </c>
      <c r="J13" s="183">
        <f t="shared" si="3"/>
        <v>0</v>
      </c>
      <c r="K13" s="183">
        <f t="shared" si="3"/>
        <v>0</v>
      </c>
      <c r="L13" s="183">
        <f t="shared" si="3"/>
        <v>0</v>
      </c>
      <c r="M13" s="183">
        <f t="shared" si="3"/>
        <v>0</v>
      </c>
      <c r="N13" s="183">
        <f t="shared" si="3"/>
        <v>0</v>
      </c>
      <c r="W13" s="75" t="s">
        <v>115</v>
      </c>
      <c r="X13" s="76">
        <v>20</v>
      </c>
      <c r="Z13" s="70" t="s">
        <v>186</v>
      </c>
      <c r="AA13" s="50">
        <v>0.1</v>
      </c>
    </row>
    <row r="14" spans="4:27" s="50" customFormat="1" ht="12.75" hidden="1" x14ac:dyDescent="0.2">
      <c r="E14" s="48"/>
      <c r="W14" s="75" t="s">
        <v>117</v>
      </c>
      <c r="X14" s="76">
        <v>0.1</v>
      </c>
    </row>
    <row r="15" spans="4:27" s="50" customFormat="1" ht="12.75" hidden="1" x14ac:dyDescent="0.2">
      <c r="E15" s="48"/>
      <c r="W15" s="75" t="s">
        <v>28</v>
      </c>
      <c r="X15" s="76">
        <v>20</v>
      </c>
    </row>
    <row r="16" spans="4:27" s="50" customFormat="1" ht="12.75" hidden="1" x14ac:dyDescent="0.2">
      <c r="E16" s="48"/>
      <c r="W16" s="75" t="s">
        <v>120</v>
      </c>
      <c r="X16" s="76">
        <v>5</v>
      </c>
    </row>
    <row r="17" spans="1:24" s="50" customFormat="1" ht="12.75" hidden="1" x14ac:dyDescent="0.2">
      <c r="E17" s="48"/>
      <c r="W17" s="75" t="s">
        <v>96</v>
      </c>
      <c r="X17" s="76">
        <v>0.33</v>
      </c>
    </row>
    <row r="18" spans="1:24" s="50" customFormat="1" ht="12.75" hidden="1" x14ac:dyDescent="0.2">
      <c r="E18" s="48"/>
      <c r="W18" s="75" t="s">
        <v>98</v>
      </c>
      <c r="X18" s="76">
        <v>3.0000000000000001E-3</v>
      </c>
    </row>
    <row r="19" spans="1:24" s="50" customFormat="1" ht="12.75" hidden="1" x14ac:dyDescent="0.2">
      <c r="E19" s="48"/>
      <c r="W19" s="75" t="s">
        <v>100</v>
      </c>
      <c r="X19" s="76">
        <v>10</v>
      </c>
    </row>
    <row r="20" spans="1:24" s="50" customFormat="1" ht="12.75" hidden="1" x14ac:dyDescent="0.2">
      <c r="E20" s="48"/>
      <c r="W20" s="75" t="s">
        <v>102</v>
      </c>
      <c r="X20" s="76">
        <v>1000</v>
      </c>
    </row>
    <row r="21" spans="1:24" s="50" customFormat="1" ht="12.75" hidden="1" x14ac:dyDescent="0.2">
      <c r="E21" s="48"/>
      <c r="W21" s="75" t="s">
        <v>104</v>
      </c>
      <c r="X21" s="76">
        <v>100</v>
      </c>
    </row>
    <row r="22" spans="1:24" s="50" customFormat="1" ht="12.75" hidden="1" x14ac:dyDescent="0.2">
      <c r="E22" s="48"/>
      <c r="W22" s="75" t="s">
        <v>106</v>
      </c>
      <c r="X22" s="76">
        <v>100</v>
      </c>
    </row>
    <row r="23" spans="1:24" s="50" customFormat="1" ht="12.75" hidden="1" x14ac:dyDescent="0.2">
      <c r="E23" s="48"/>
      <c r="W23" s="75" t="s">
        <v>108</v>
      </c>
      <c r="X23" s="76">
        <v>10</v>
      </c>
    </row>
    <row r="24" spans="1:24" s="50" customFormat="1" ht="12.75" hidden="1" x14ac:dyDescent="0.2">
      <c r="E24" s="48"/>
      <c r="W24" s="75" t="s">
        <v>110</v>
      </c>
      <c r="X24" s="76">
        <v>100</v>
      </c>
    </row>
    <row r="25" spans="1:24" s="50" customFormat="1" ht="12.75" hidden="1" x14ac:dyDescent="0.2">
      <c r="E25" s="48"/>
      <c r="W25" s="75" t="s">
        <v>112</v>
      </c>
      <c r="X25" s="76">
        <v>20</v>
      </c>
    </row>
    <row r="26" spans="1:24" s="50" customFormat="1" ht="12.75" hidden="1" x14ac:dyDescent="0.2">
      <c r="E26" s="48"/>
      <c r="W26" s="75" t="s">
        <v>114</v>
      </c>
      <c r="X26" s="76">
        <v>100</v>
      </c>
    </row>
    <row r="27" spans="1:24" s="50" customFormat="1" ht="12.75" hidden="1" x14ac:dyDescent="0.2">
      <c r="E27" s="48"/>
      <c r="W27" s="75" t="s">
        <v>116</v>
      </c>
      <c r="X27" s="76">
        <v>20</v>
      </c>
    </row>
    <row r="28" spans="1:24" s="50" customFormat="1" ht="12.75" hidden="1" x14ac:dyDescent="0.2">
      <c r="E28" s="48"/>
      <c r="W28" s="75" t="s">
        <v>118</v>
      </c>
      <c r="X28" s="76">
        <v>50</v>
      </c>
    </row>
    <row r="29" spans="1:24" s="50" customFormat="1" ht="12.75" hidden="1" x14ac:dyDescent="0.2">
      <c r="E29" s="48"/>
      <c r="W29" s="75" t="s">
        <v>119</v>
      </c>
      <c r="X29" s="76">
        <v>50</v>
      </c>
    </row>
    <row r="30" spans="1:24" s="50" customFormat="1" ht="12.75" hidden="1" x14ac:dyDescent="0.2">
      <c r="E30" s="48"/>
      <c r="W30" s="77" t="s">
        <v>76</v>
      </c>
      <c r="X30" s="55"/>
    </row>
    <row r="31" spans="1:24" s="50" customFormat="1" ht="12.75" hidden="1" x14ac:dyDescent="0.2">
      <c r="E31" s="48">
        <f>IF(E57=$W$30,E60,E57)</f>
        <v>0</v>
      </c>
      <c r="F31" s="48">
        <f t="shared" ref="F31:N31" si="4">IF(F57=$W$30,F60,F57)</f>
        <v>0</v>
      </c>
      <c r="G31" s="48">
        <f t="shared" si="4"/>
        <v>0</v>
      </c>
      <c r="H31" s="48">
        <f t="shared" si="4"/>
        <v>0</v>
      </c>
      <c r="I31" s="48">
        <f t="shared" si="4"/>
        <v>0</v>
      </c>
      <c r="J31" s="48">
        <f t="shared" si="4"/>
        <v>0</v>
      </c>
      <c r="K31" s="48">
        <f t="shared" si="4"/>
        <v>0</v>
      </c>
      <c r="L31" s="48">
        <f t="shared" si="4"/>
        <v>0</v>
      </c>
      <c r="M31" s="48">
        <f t="shared" si="4"/>
        <v>0</v>
      </c>
      <c r="N31" s="48">
        <f t="shared" si="4"/>
        <v>0</v>
      </c>
      <c r="W31" s="95"/>
      <c r="X31" s="96"/>
    </row>
    <row r="32" spans="1:24" s="50" customFormat="1" ht="53.25" customHeight="1" x14ac:dyDescent="0.2">
      <c r="A32" s="513" t="s">
        <v>385</v>
      </c>
      <c r="B32" s="514"/>
      <c r="C32" s="514"/>
      <c r="D32" s="514"/>
      <c r="E32" s="48"/>
      <c r="F32" s="48"/>
      <c r="G32" s="48"/>
      <c r="H32" s="48"/>
      <c r="I32" s="48"/>
      <c r="J32" s="48"/>
      <c r="K32" s="48"/>
      <c r="L32" s="48"/>
      <c r="M32" s="48"/>
      <c r="N32" s="48"/>
      <c r="W32" s="95"/>
      <c r="X32" s="96"/>
    </row>
    <row r="33" spans="1:14" x14ac:dyDescent="0.25">
      <c r="B33" s="538" t="s">
        <v>215</v>
      </c>
      <c r="C33" s="538"/>
      <c r="D33" s="538"/>
      <c r="E33" s="539" t="s">
        <v>210</v>
      </c>
      <c r="F33" s="539"/>
      <c r="G33" s="539"/>
      <c r="H33" s="539"/>
      <c r="I33" s="539"/>
      <c r="J33" s="539"/>
      <c r="K33" s="539"/>
      <c r="L33" s="539"/>
      <c r="M33" s="539"/>
      <c r="N33" s="539"/>
    </row>
    <row r="34" spans="1:14" x14ac:dyDescent="0.25">
      <c r="B34" s="541" t="s">
        <v>216</v>
      </c>
      <c r="C34" s="541"/>
      <c r="D34" s="541"/>
      <c r="E34" s="540"/>
      <c r="F34" s="540"/>
      <c r="G34" s="540"/>
      <c r="H34" s="540"/>
      <c r="I34" s="540"/>
      <c r="J34" s="540"/>
      <c r="K34" s="540"/>
      <c r="L34" s="540"/>
      <c r="M34" s="540"/>
      <c r="N34" s="540"/>
    </row>
    <row r="35" spans="1:14" x14ac:dyDescent="0.25">
      <c r="A35" s="516" t="s">
        <v>150</v>
      </c>
      <c r="B35" s="528" t="s">
        <v>182</v>
      </c>
      <c r="C35" s="528"/>
      <c r="D35" s="528"/>
      <c r="E35" s="551"/>
      <c r="F35" s="536"/>
      <c r="G35" s="536"/>
      <c r="H35" s="536"/>
      <c r="I35" s="536"/>
      <c r="J35" s="536"/>
      <c r="K35" s="536"/>
      <c r="L35" s="536"/>
      <c r="M35" s="536"/>
      <c r="N35" s="536"/>
    </row>
    <row r="36" spans="1:14" ht="18" customHeight="1" x14ac:dyDescent="0.25">
      <c r="A36" s="517"/>
      <c r="B36" s="520" t="s">
        <v>293</v>
      </c>
      <c r="C36" s="520"/>
      <c r="D36" s="520"/>
      <c r="E36" s="551"/>
      <c r="F36" s="536"/>
      <c r="G36" s="536"/>
      <c r="H36" s="536"/>
      <c r="I36" s="536"/>
      <c r="J36" s="536"/>
      <c r="K36" s="536"/>
      <c r="L36" s="536"/>
      <c r="M36" s="536"/>
      <c r="N36" s="536"/>
    </row>
    <row r="37" spans="1:14" x14ac:dyDescent="0.25">
      <c r="A37" s="552" t="s">
        <v>244</v>
      </c>
      <c r="B37" s="548" t="s">
        <v>294</v>
      </c>
      <c r="C37" s="548"/>
      <c r="D37" s="548"/>
      <c r="E37" s="549" t="str">
        <f>IF(E35=$Z$5,$Z$8,"")</f>
        <v/>
      </c>
      <c r="F37" s="515" t="str">
        <f t="shared" ref="F37:N37" si="5">IF(F35=$Z$5,$Z$8,"")</f>
        <v/>
      </c>
      <c r="G37" s="515" t="str">
        <f t="shared" si="5"/>
        <v/>
      </c>
      <c r="H37" s="515" t="str">
        <f t="shared" si="5"/>
        <v/>
      </c>
      <c r="I37" s="515" t="str">
        <f t="shared" si="5"/>
        <v/>
      </c>
      <c r="J37" s="515" t="str">
        <f t="shared" si="5"/>
        <v/>
      </c>
      <c r="K37" s="515" t="str">
        <f t="shared" si="5"/>
        <v/>
      </c>
      <c r="L37" s="515" t="str">
        <f t="shared" si="5"/>
        <v/>
      </c>
      <c r="M37" s="515" t="str">
        <f t="shared" si="5"/>
        <v/>
      </c>
      <c r="N37" s="515" t="str">
        <f t="shared" si="5"/>
        <v/>
      </c>
    </row>
    <row r="38" spans="1:14" ht="30" customHeight="1" x14ac:dyDescent="0.25">
      <c r="A38" s="553"/>
      <c r="B38" s="520" t="s">
        <v>346</v>
      </c>
      <c r="C38" s="520"/>
      <c r="D38" s="520"/>
      <c r="E38" s="549"/>
      <c r="F38" s="515"/>
      <c r="G38" s="515"/>
      <c r="H38" s="515"/>
      <c r="I38" s="515"/>
      <c r="J38" s="515"/>
      <c r="K38" s="515"/>
      <c r="L38" s="515"/>
      <c r="M38" s="515"/>
      <c r="N38" s="515"/>
    </row>
    <row r="39" spans="1:14" x14ac:dyDescent="0.25">
      <c r="A39" s="553"/>
      <c r="B39" s="548" t="s">
        <v>295</v>
      </c>
      <c r="C39" s="548"/>
      <c r="D39" s="548"/>
      <c r="E39" s="550" t="str">
        <f>IF(E35=$Z$5,$Z$9,"")</f>
        <v/>
      </c>
      <c r="F39" s="555" t="str">
        <f t="shared" ref="F39:N39" si="6">IF(F35=$Z$5,$Z$9,"")</f>
        <v/>
      </c>
      <c r="G39" s="555" t="str">
        <f t="shared" si="6"/>
        <v/>
      </c>
      <c r="H39" s="555" t="str">
        <f t="shared" si="6"/>
        <v/>
      </c>
      <c r="I39" s="555" t="str">
        <f t="shared" si="6"/>
        <v/>
      </c>
      <c r="J39" s="555" t="str">
        <f t="shared" si="6"/>
        <v/>
      </c>
      <c r="K39" s="555" t="str">
        <f t="shared" si="6"/>
        <v/>
      </c>
      <c r="L39" s="555" t="str">
        <f t="shared" si="6"/>
        <v/>
      </c>
      <c r="M39" s="555" t="str">
        <f t="shared" si="6"/>
        <v/>
      </c>
      <c r="N39" s="555" t="str">
        <f t="shared" si="6"/>
        <v/>
      </c>
    </row>
    <row r="40" spans="1:14" ht="29.25" customHeight="1" x14ac:dyDescent="0.25">
      <c r="A40" s="554"/>
      <c r="B40" s="520" t="s">
        <v>347</v>
      </c>
      <c r="C40" s="520"/>
      <c r="D40" s="520"/>
      <c r="E40" s="550"/>
      <c r="F40" s="555"/>
      <c r="G40" s="555"/>
      <c r="H40" s="555"/>
      <c r="I40" s="555"/>
      <c r="J40" s="555"/>
      <c r="K40" s="555"/>
      <c r="L40" s="555"/>
      <c r="M40" s="555"/>
      <c r="N40" s="555"/>
    </row>
    <row r="41" spans="1:14" ht="26.25" customHeight="1" x14ac:dyDescent="0.25">
      <c r="A41" s="521" t="s">
        <v>187</v>
      </c>
      <c r="B41" s="542" t="s">
        <v>205</v>
      </c>
      <c r="C41" s="543"/>
      <c r="D41" s="544"/>
      <c r="E41" s="84" t="str">
        <f t="shared" ref="E41:N41" si="7">IF(E39=$Z$9,"Introduceți ponderea suprafețelor terestre, %","")</f>
        <v/>
      </c>
      <c r="F41" s="84" t="str">
        <f t="shared" si="7"/>
        <v/>
      </c>
      <c r="G41" s="84" t="str">
        <f t="shared" si="7"/>
        <v/>
      </c>
      <c r="H41" s="84" t="str">
        <f t="shared" si="7"/>
        <v/>
      </c>
      <c r="I41" s="84" t="str">
        <f t="shared" si="7"/>
        <v/>
      </c>
      <c r="J41" s="84" t="str">
        <f t="shared" si="7"/>
        <v/>
      </c>
      <c r="K41" s="84" t="str">
        <f t="shared" si="7"/>
        <v/>
      </c>
      <c r="L41" s="84" t="str">
        <f t="shared" si="7"/>
        <v/>
      </c>
      <c r="M41" s="84" t="str">
        <f t="shared" si="7"/>
        <v/>
      </c>
      <c r="N41" s="84" t="str">
        <f t="shared" si="7"/>
        <v/>
      </c>
    </row>
    <row r="42" spans="1:14" x14ac:dyDescent="0.25">
      <c r="A42" s="523"/>
      <c r="B42" s="556" t="s">
        <v>223</v>
      </c>
      <c r="C42" s="519" t="s">
        <v>322</v>
      </c>
      <c r="D42" s="519"/>
      <c r="E42" s="557"/>
      <c r="F42" s="557"/>
      <c r="G42" s="557"/>
      <c r="H42" s="557"/>
      <c r="I42" s="557"/>
      <c r="J42" s="557"/>
      <c r="K42" s="557"/>
      <c r="L42" s="557"/>
      <c r="M42" s="557"/>
      <c r="N42" s="557"/>
    </row>
    <row r="43" spans="1:14" x14ac:dyDescent="0.25">
      <c r="A43" s="523"/>
      <c r="B43" s="556"/>
      <c r="C43" s="520" t="s">
        <v>296</v>
      </c>
      <c r="D43" s="520"/>
      <c r="E43" s="557"/>
      <c r="F43" s="557"/>
      <c r="G43" s="557"/>
      <c r="H43" s="557"/>
      <c r="I43" s="557"/>
      <c r="J43" s="557"/>
      <c r="K43" s="557"/>
      <c r="L43" s="557"/>
      <c r="M43" s="557"/>
      <c r="N43" s="557"/>
    </row>
    <row r="44" spans="1:14" x14ac:dyDescent="0.25">
      <c r="A44" s="523"/>
      <c r="B44" s="521" t="s">
        <v>224</v>
      </c>
      <c r="C44" s="519" t="s">
        <v>348</v>
      </c>
      <c r="D44" s="519"/>
      <c r="E44" s="557"/>
      <c r="F44" s="557"/>
      <c r="G44" s="557"/>
      <c r="H44" s="557"/>
      <c r="I44" s="557"/>
      <c r="J44" s="557"/>
      <c r="K44" s="557"/>
      <c r="L44" s="557"/>
      <c r="M44" s="557"/>
      <c r="N44" s="557"/>
    </row>
    <row r="45" spans="1:14" x14ac:dyDescent="0.25">
      <c r="A45" s="523"/>
      <c r="B45" s="522"/>
      <c r="C45" s="520" t="s">
        <v>297</v>
      </c>
      <c r="D45" s="520"/>
      <c r="E45" s="557"/>
      <c r="F45" s="557"/>
      <c r="G45" s="557"/>
      <c r="H45" s="557"/>
      <c r="I45" s="557"/>
      <c r="J45" s="557"/>
      <c r="K45" s="557"/>
      <c r="L45" s="557"/>
      <c r="M45" s="557"/>
      <c r="N45" s="557"/>
    </row>
    <row r="46" spans="1:14" x14ac:dyDescent="0.25">
      <c r="A46" s="523"/>
      <c r="B46" s="521" t="s">
        <v>225</v>
      </c>
      <c r="C46" s="519" t="s">
        <v>323</v>
      </c>
      <c r="D46" s="519"/>
      <c r="E46" s="557"/>
      <c r="F46" s="557"/>
      <c r="G46" s="557"/>
      <c r="H46" s="557"/>
      <c r="I46" s="557"/>
      <c r="J46" s="557"/>
      <c r="K46" s="557"/>
      <c r="L46" s="557"/>
      <c r="M46" s="557"/>
      <c r="N46" s="557"/>
    </row>
    <row r="47" spans="1:14" x14ac:dyDescent="0.25">
      <c r="A47" s="523"/>
      <c r="B47" s="522"/>
      <c r="C47" s="520" t="s">
        <v>298</v>
      </c>
      <c r="D47" s="520"/>
      <c r="E47" s="557"/>
      <c r="F47" s="557"/>
      <c r="G47" s="557"/>
      <c r="H47" s="557"/>
      <c r="I47" s="557"/>
      <c r="J47" s="557"/>
      <c r="K47" s="557"/>
      <c r="L47" s="557"/>
      <c r="M47" s="557"/>
      <c r="N47" s="557"/>
    </row>
    <row r="48" spans="1:14" x14ac:dyDescent="0.25">
      <c r="A48" s="523"/>
      <c r="B48" s="521" t="s">
        <v>232</v>
      </c>
      <c r="C48" s="524" t="s">
        <v>324</v>
      </c>
      <c r="D48" s="525"/>
      <c r="E48" s="557"/>
      <c r="F48" s="557"/>
      <c r="G48" s="557"/>
      <c r="H48" s="557"/>
      <c r="I48" s="557"/>
      <c r="J48" s="557"/>
      <c r="K48" s="557"/>
      <c r="L48" s="557"/>
      <c r="M48" s="557"/>
      <c r="N48" s="557"/>
    </row>
    <row r="49" spans="1:14" x14ac:dyDescent="0.25">
      <c r="A49" s="522"/>
      <c r="B49" s="522"/>
      <c r="C49" s="520" t="s">
        <v>299</v>
      </c>
      <c r="D49" s="520"/>
      <c r="E49" s="557"/>
      <c r="F49" s="557"/>
      <c r="G49" s="557"/>
      <c r="H49" s="557"/>
      <c r="I49" s="557"/>
      <c r="J49" s="557"/>
      <c r="K49" s="557"/>
      <c r="L49" s="557"/>
      <c r="M49" s="557"/>
      <c r="N49" s="557"/>
    </row>
    <row r="50" spans="1:14" x14ac:dyDescent="0.25">
      <c r="A50" s="529" t="s">
        <v>199</v>
      </c>
      <c r="B50" s="529" t="s">
        <v>233</v>
      </c>
      <c r="C50" s="526" t="s">
        <v>203</v>
      </c>
      <c r="D50" s="527"/>
      <c r="E50" s="562" t="str">
        <f t="shared" ref="E50" si="8">IF(E37=$Z$8,$AA$8,"")</f>
        <v/>
      </c>
      <c r="F50" s="562" t="str">
        <f t="shared" ref="F50:N50" si="9">IF(F37=$Z$8,$AA$8,"")</f>
        <v/>
      </c>
      <c r="G50" s="562" t="str">
        <f t="shared" ref="G50" si="10">IF(G37=$Z$8,$AA$8,"")</f>
        <v/>
      </c>
      <c r="H50" s="562" t="str">
        <f t="shared" si="9"/>
        <v/>
      </c>
      <c r="I50" s="562" t="str">
        <f t="shared" si="9"/>
        <v/>
      </c>
      <c r="J50" s="562" t="str">
        <f t="shared" si="9"/>
        <v/>
      </c>
      <c r="K50" s="562" t="str">
        <f t="shared" si="9"/>
        <v/>
      </c>
      <c r="L50" s="562" t="str">
        <f t="shared" si="9"/>
        <v/>
      </c>
      <c r="M50" s="562" t="str">
        <f t="shared" si="9"/>
        <v/>
      </c>
      <c r="N50" s="562" t="str">
        <f t="shared" si="9"/>
        <v/>
      </c>
    </row>
    <row r="51" spans="1:14" x14ac:dyDescent="0.25">
      <c r="A51" s="558"/>
      <c r="B51" s="530"/>
      <c r="C51" s="520" t="s">
        <v>300</v>
      </c>
      <c r="D51" s="520"/>
      <c r="E51" s="562"/>
      <c r="F51" s="562"/>
      <c r="G51" s="562"/>
      <c r="H51" s="562"/>
      <c r="I51" s="562"/>
      <c r="J51" s="562"/>
      <c r="K51" s="562"/>
      <c r="L51" s="562"/>
      <c r="M51" s="562"/>
      <c r="N51" s="562"/>
    </row>
    <row r="52" spans="1:14" x14ac:dyDescent="0.25">
      <c r="A52" s="558"/>
      <c r="B52" s="529" t="s">
        <v>234</v>
      </c>
      <c r="C52" s="559" t="s">
        <v>204</v>
      </c>
      <c r="D52" s="560"/>
      <c r="E52" s="561" t="str">
        <f t="shared" ref="E52" si="11">IF(E39=$Z$9,SUMPRODUCT($AA$10:$AA$13,E10:E13),"")</f>
        <v/>
      </c>
      <c r="F52" s="561" t="str">
        <f t="shared" ref="F52:N52" si="12">IF(F39=$Z$9,SUMPRODUCT($AA$10:$AA$13,F10:F13),"")</f>
        <v/>
      </c>
      <c r="G52" s="561" t="str">
        <f t="shared" si="12"/>
        <v/>
      </c>
      <c r="H52" s="561" t="str">
        <f t="shared" si="12"/>
        <v/>
      </c>
      <c r="I52" s="561" t="str">
        <f t="shared" si="12"/>
        <v/>
      </c>
      <c r="J52" s="561" t="str">
        <f t="shared" si="12"/>
        <v/>
      </c>
      <c r="K52" s="561" t="str">
        <f t="shared" si="12"/>
        <v/>
      </c>
      <c r="L52" s="561" t="str">
        <f t="shared" si="12"/>
        <v/>
      </c>
      <c r="M52" s="561" t="str">
        <f t="shared" si="12"/>
        <v/>
      </c>
      <c r="N52" s="561" t="str">
        <f t="shared" si="12"/>
        <v/>
      </c>
    </row>
    <row r="53" spans="1:14" ht="28.5" customHeight="1" x14ac:dyDescent="0.25">
      <c r="A53" s="530"/>
      <c r="B53" s="530"/>
      <c r="C53" s="520" t="s">
        <v>350</v>
      </c>
      <c r="D53" s="520"/>
      <c r="E53" s="561"/>
      <c r="F53" s="561"/>
      <c r="G53" s="561"/>
      <c r="H53" s="561"/>
      <c r="I53" s="561"/>
      <c r="J53" s="561"/>
      <c r="K53" s="561"/>
      <c r="L53" s="561"/>
      <c r="M53" s="561"/>
      <c r="N53" s="561"/>
    </row>
    <row r="54" spans="1:14" x14ac:dyDescent="0.25">
      <c r="A54" s="571" t="s">
        <v>200</v>
      </c>
      <c r="B54" s="571"/>
      <c r="C54" s="82" t="s">
        <v>189</v>
      </c>
      <c r="D54" s="537" t="s">
        <v>190</v>
      </c>
      <c r="E54" s="563"/>
      <c r="F54" s="563"/>
      <c r="G54" s="563"/>
      <c r="H54" s="563"/>
      <c r="I54" s="563"/>
      <c r="J54" s="563"/>
      <c r="K54" s="563"/>
      <c r="L54" s="563"/>
      <c r="M54" s="563"/>
      <c r="N54" s="563"/>
    </row>
    <row r="55" spans="1:14" ht="15.75" thickBot="1" x14ac:dyDescent="0.3">
      <c r="A55" s="571"/>
      <c r="B55" s="571"/>
      <c r="C55" s="185" t="s">
        <v>302</v>
      </c>
      <c r="D55" s="537"/>
      <c r="E55" s="564"/>
      <c r="F55" s="564"/>
      <c r="G55" s="564"/>
      <c r="H55" s="564"/>
      <c r="I55" s="564"/>
      <c r="J55" s="564"/>
      <c r="K55" s="564"/>
      <c r="L55" s="564"/>
      <c r="M55" s="564"/>
      <c r="N55" s="564"/>
    </row>
    <row r="56" spans="1:14" ht="31.7" customHeight="1" x14ac:dyDescent="0.25">
      <c r="B56" s="60"/>
      <c r="E56" s="545" t="s">
        <v>209</v>
      </c>
      <c r="F56" s="545"/>
      <c r="G56" s="545"/>
      <c r="H56" s="545"/>
      <c r="I56" s="545"/>
      <c r="J56" s="545"/>
      <c r="K56" s="545"/>
      <c r="L56" s="545"/>
      <c r="M56" s="545"/>
      <c r="N56" s="545"/>
    </row>
    <row r="57" spans="1:14" x14ac:dyDescent="0.25">
      <c r="B57" s="546">
        <v>1</v>
      </c>
      <c r="C57" s="569" t="s">
        <v>217</v>
      </c>
      <c r="D57" s="570"/>
      <c r="E57" s="567"/>
      <c r="F57" s="567"/>
      <c r="G57" s="567"/>
      <c r="H57" s="567"/>
      <c r="I57" s="567"/>
      <c r="J57" s="567"/>
      <c r="K57" s="567"/>
      <c r="L57" s="567"/>
      <c r="M57" s="567"/>
      <c r="N57" s="567"/>
    </row>
    <row r="58" spans="1:14" x14ac:dyDescent="0.25">
      <c r="B58" s="547"/>
      <c r="C58" s="520" t="s">
        <v>303</v>
      </c>
      <c r="D58" s="520"/>
      <c r="E58" s="568"/>
      <c r="F58" s="567"/>
      <c r="G58" s="567"/>
      <c r="H58" s="567"/>
      <c r="I58" s="567"/>
      <c r="J58" s="567"/>
      <c r="K58" s="567"/>
      <c r="L58" s="567"/>
      <c r="M58" s="567"/>
      <c r="N58" s="567"/>
    </row>
    <row r="59" spans="1:14" x14ac:dyDescent="0.25">
      <c r="B59" s="547"/>
      <c r="C59" s="520"/>
      <c r="D59" s="520"/>
      <c r="E59" s="83" t="str">
        <f>IF(E57=$W$30,"Introduceti poluantul in celula 1.1","")</f>
        <v/>
      </c>
      <c r="F59" s="83" t="str">
        <f t="shared" ref="F59:N59" si="13">IF(F57=$W$30,"Introduceti poluantul in celula 1.1","")</f>
        <v/>
      </c>
      <c r="G59" s="83" t="str">
        <f t="shared" si="13"/>
        <v/>
      </c>
      <c r="H59" s="83" t="str">
        <f t="shared" si="13"/>
        <v/>
      </c>
      <c r="I59" s="83" t="str">
        <f t="shared" si="13"/>
        <v/>
      </c>
      <c r="J59" s="83" t="str">
        <f t="shared" si="13"/>
        <v/>
      </c>
      <c r="K59" s="83" t="str">
        <f t="shared" si="13"/>
        <v/>
      </c>
      <c r="L59" s="83" t="str">
        <f t="shared" si="13"/>
        <v/>
      </c>
      <c r="M59" s="83" t="str">
        <f t="shared" si="13"/>
        <v/>
      </c>
      <c r="N59" s="83" t="str">
        <f t="shared" si="13"/>
        <v/>
      </c>
    </row>
    <row r="60" spans="1:14" x14ac:dyDescent="0.25">
      <c r="B60" s="565" t="s">
        <v>82</v>
      </c>
      <c r="C60" s="195" t="s">
        <v>85</v>
      </c>
      <c r="D60" s="186"/>
      <c r="E60" s="567"/>
      <c r="F60" s="567"/>
      <c r="G60" s="567"/>
      <c r="H60" s="567"/>
      <c r="I60" s="567"/>
      <c r="J60" s="567"/>
      <c r="K60" s="567"/>
      <c r="L60" s="567"/>
      <c r="M60" s="567"/>
      <c r="N60" s="567"/>
    </row>
    <row r="61" spans="1:14" ht="30.75" customHeight="1" x14ac:dyDescent="0.25">
      <c r="B61" s="566"/>
      <c r="C61" s="520" t="s">
        <v>325</v>
      </c>
      <c r="D61" s="531"/>
      <c r="E61" s="567"/>
      <c r="F61" s="567"/>
      <c r="G61" s="567"/>
      <c r="H61" s="567"/>
      <c r="I61" s="567"/>
      <c r="J61" s="567"/>
      <c r="K61" s="567"/>
      <c r="L61" s="567"/>
      <c r="M61" s="567"/>
      <c r="N61" s="567"/>
    </row>
    <row r="62" spans="1:14" ht="15.75" thickBot="1" x14ac:dyDescent="0.3">
      <c r="B62" s="187" t="s">
        <v>201</v>
      </c>
      <c r="C62" s="224" t="s">
        <v>14</v>
      </c>
      <c r="D62" s="537" t="s">
        <v>150</v>
      </c>
      <c r="E62" s="272" t="str">
        <f t="shared" ref="E62:N62" si="14">IF(E57=$W$3,$X$3,IF(E57=$W$4,$X$4,IF(E57=$W$4,$X$4,IF(E57=$W$5,$X$5,IF(E57=$W$6,$X$6,IF(E57=$W$7,$X$7,IF(E57=$W$8,$X$8,IF(E57=$W$9,$X$9,IF(E57=$W$10,$X$10,IF(E57=$W$11,$X$11,IF(E57=$W$12,$X$12,IF(E57=$W$13,$X$13,IF(E57=$W$14,$X$14,IF(E57=$W$15,$X$15,IF(E57=$W$16,$X$16,IF(E57=$W$17,$X$17,IF(E57=$W$18,$X$18,IF(E57=$W$19,$X$19,IF(E57=$W$20,$X$20,IF(E57=$W$21,$X$21,IF(E57=$W$22,$X$22,IF(E57=$W$23,$X$23,IF(E57=$W$24,$X$24,IF(E57=$W$25,$X$25,IF(E57=$W$26,$X$26,IF(E57=$W$27,$X$27,IF(E57=$W$28,$X$28,IF(E57=$W$29,$X$29,IF(E57=$W$30,"Introduceti CA in celula 1.2.b","")))))))))))))))))))))))))))))</f>
        <v/>
      </c>
      <c r="F62" s="272" t="str">
        <f t="shared" si="14"/>
        <v/>
      </c>
      <c r="G62" s="272" t="str">
        <f t="shared" si="14"/>
        <v/>
      </c>
      <c r="H62" s="272" t="str">
        <f t="shared" si="14"/>
        <v/>
      </c>
      <c r="I62" s="272" t="str">
        <f t="shared" si="14"/>
        <v/>
      </c>
      <c r="J62" s="272" t="str">
        <f t="shared" si="14"/>
        <v/>
      </c>
      <c r="K62" s="272" t="str">
        <f t="shared" si="14"/>
        <v/>
      </c>
      <c r="L62" s="272" t="str">
        <f t="shared" si="14"/>
        <v/>
      </c>
      <c r="M62" s="272" t="str">
        <f t="shared" si="14"/>
        <v/>
      </c>
      <c r="N62" s="272" t="str">
        <f t="shared" si="14"/>
        <v/>
      </c>
    </row>
    <row r="63" spans="1:14" ht="15.75" thickBot="1" x14ac:dyDescent="0.3">
      <c r="B63" s="187" t="s">
        <v>202</v>
      </c>
      <c r="C63" s="184" t="s">
        <v>349</v>
      </c>
      <c r="D63" s="537"/>
      <c r="E63" s="273"/>
      <c r="F63" s="273"/>
      <c r="G63" s="273"/>
      <c r="H63" s="273"/>
      <c r="I63" s="273"/>
      <c r="J63" s="273"/>
      <c r="K63" s="273"/>
      <c r="L63" s="273"/>
      <c r="M63" s="273"/>
      <c r="N63" s="273"/>
    </row>
    <row r="64" spans="1:14" x14ac:dyDescent="0.25">
      <c r="B64" s="518" t="s">
        <v>133</v>
      </c>
      <c r="C64" s="175" t="s">
        <v>198</v>
      </c>
      <c r="D64" s="532" t="s">
        <v>136</v>
      </c>
      <c r="E64" s="574" t="str">
        <f>IFERROR(E66*E70*10^-6,"")</f>
        <v/>
      </c>
      <c r="F64" s="572" t="str">
        <f t="shared" ref="F64:N64" si="15">IFERROR(F66*F70*10^-6,"")</f>
        <v/>
      </c>
      <c r="G64" s="572" t="str">
        <f t="shared" si="15"/>
        <v/>
      </c>
      <c r="H64" s="572" t="str">
        <f t="shared" si="15"/>
        <v/>
      </c>
      <c r="I64" s="572" t="str">
        <f t="shared" si="15"/>
        <v/>
      </c>
      <c r="J64" s="572" t="str">
        <f t="shared" si="15"/>
        <v/>
      </c>
      <c r="K64" s="572" t="str">
        <f t="shared" si="15"/>
        <v/>
      </c>
      <c r="L64" s="572" t="str">
        <f t="shared" si="15"/>
        <v/>
      </c>
      <c r="M64" s="572" t="str">
        <f t="shared" si="15"/>
        <v/>
      </c>
      <c r="N64" s="572" t="str">
        <f t="shared" si="15"/>
        <v/>
      </c>
    </row>
    <row r="65" spans="1:14" ht="36" hidden="1" x14ac:dyDescent="0.25">
      <c r="B65" s="518"/>
      <c r="C65" s="185" t="s">
        <v>304</v>
      </c>
      <c r="D65" s="532"/>
      <c r="E65" s="575"/>
      <c r="F65" s="573"/>
      <c r="G65" s="573"/>
      <c r="H65" s="573"/>
      <c r="I65" s="573"/>
      <c r="J65" s="573"/>
      <c r="K65" s="573"/>
      <c r="L65" s="573"/>
      <c r="M65" s="573"/>
      <c r="N65" s="573"/>
    </row>
    <row r="66" spans="1:14" x14ac:dyDescent="0.25">
      <c r="B66" s="585" t="s">
        <v>236</v>
      </c>
      <c r="C66" s="193" t="s">
        <v>235</v>
      </c>
      <c r="D66" s="532" t="s">
        <v>152</v>
      </c>
      <c r="E66" s="579" t="str">
        <f>IF(E35=$Z$4,E68*E72,IF(E35=$Z$5,10*(E74*E52+E76*E50)*E54,""))</f>
        <v/>
      </c>
      <c r="F66" s="576" t="str">
        <f t="shared" ref="F66:N66" si="16">IF(F35=$Z$4,F68*F72,IF(F35=$Z$5,10*(F74*F52+F76*F50)*F54,""))</f>
        <v/>
      </c>
      <c r="G66" s="576" t="str">
        <f t="shared" si="16"/>
        <v/>
      </c>
      <c r="H66" s="576" t="str">
        <f t="shared" si="16"/>
        <v/>
      </c>
      <c r="I66" s="576" t="str">
        <f t="shared" si="16"/>
        <v/>
      </c>
      <c r="J66" s="576" t="str">
        <f t="shared" si="16"/>
        <v/>
      </c>
      <c r="K66" s="576" t="str">
        <f t="shared" si="16"/>
        <v/>
      </c>
      <c r="L66" s="576" t="str">
        <f t="shared" si="16"/>
        <v/>
      </c>
      <c r="M66" s="576" t="str">
        <f t="shared" si="16"/>
        <v/>
      </c>
      <c r="N66" s="576" t="str">
        <f t="shared" si="16"/>
        <v/>
      </c>
    </row>
    <row r="67" spans="1:14" hidden="1" x14ac:dyDescent="0.25">
      <c r="B67" s="585"/>
      <c r="C67" s="185" t="s">
        <v>305</v>
      </c>
      <c r="D67" s="532"/>
      <c r="E67" s="579"/>
      <c r="F67" s="576"/>
      <c r="G67" s="576"/>
      <c r="H67" s="576"/>
      <c r="I67" s="576"/>
      <c r="J67" s="576"/>
      <c r="K67" s="576"/>
      <c r="L67" s="576"/>
      <c r="M67" s="576"/>
      <c r="N67" s="576"/>
    </row>
    <row r="68" spans="1:14" x14ac:dyDescent="0.25">
      <c r="B68" s="585" t="s">
        <v>237</v>
      </c>
      <c r="C68" s="193" t="s">
        <v>158</v>
      </c>
      <c r="D68" s="533" t="s">
        <v>153</v>
      </c>
      <c r="E68" s="578"/>
      <c r="F68" s="577"/>
      <c r="G68" s="577"/>
      <c r="H68" s="577"/>
      <c r="I68" s="577"/>
      <c r="J68" s="577"/>
      <c r="K68" s="577"/>
      <c r="L68" s="577"/>
      <c r="M68" s="577"/>
      <c r="N68" s="577"/>
    </row>
    <row r="69" spans="1:14" x14ac:dyDescent="0.25">
      <c r="B69" s="585"/>
      <c r="C69" s="185" t="s">
        <v>306</v>
      </c>
      <c r="D69" s="533"/>
      <c r="E69" s="578"/>
      <c r="F69" s="577"/>
      <c r="G69" s="577"/>
      <c r="H69" s="577"/>
      <c r="I69" s="577"/>
      <c r="J69" s="577"/>
      <c r="K69" s="577"/>
      <c r="L69" s="577"/>
      <c r="M69" s="577"/>
      <c r="N69" s="577"/>
    </row>
    <row r="70" spans="1:14" ht="18" x14ac:dyDescent="0.25">
      <c r="B70" s="585" t="s">
        <v>238</v>
      </c>
      <c r="C70" s="193" t="s">
        <v>321</v>
      </c>
      <c r="D70" s="580" t="s">
        <v>154</v>
      </c>
      <c r="E70" s="583"/>
      <c r="F70" s="583"/>
      <c r="G70" s="583"/>
      <c r="H70" s="583"/>
      <c r="I70" s="583"/>
      <c r="J70" s="583"/>
      <c r="K70" s="583"/>
      <c r="L70" s="583"/>
      <c r="M70" s="583"/>
      <c r="N70" s="583"/>
    </row>
    <row r="71" spans="1:14" x14ac:dyDescent="0.25">
      <c r="B71" s="585"/>
      <c r="C71" s="185" t="s">
        <v>307</v>
      </c>
      <c r="D71" s="580"/>
      <c r="E71" s="583"/>
      <c r="F71" s="583"/>
      <c r="G71" s="583"/>
      <c r="H71" s="583"/>
      <c r="I71" s="583"/>
      <c r="J71" s="583"/>
      <c r="K71" s="583"/>
      <c r="L71" s="583"/>
      <c r="M71" s="583"/>
      <c r="N71" s="583"/>
    </row>
    <row r="72" spans="1:14" x14ac:dyDescent="0.25">
      <c r="B72" s="585" t="s">
        <v>239</v>
      </c>
      <c r="C72" s="193" t="s">
        <v>164</v>
      </c>
      <c r="D72" s="580" t="s">
        <v>156</v>
      </c>
      <c r="E72" s="584"/>
      <c r="F72" s="584"/>
      <c r="G72" s="584"/>
      <c r="H72" s="584"/>
      <c r="I72" s="584"/>
      <c r="J72" s="584"/>
      <c r="K72" s="584"/>
      <c r="L72" s="584"/>
      <c r="M72" s="584"/>
      <c r="N72" s="584"/>
    </row>
    <row r="73" spans="1:14" x14ac:dyDescent="0.25">
      <c r="B73" s="585"/>
      <c r="C73" s="185" t="s">
        <v>308</v>
      </c>
      <c r="D73" s="580"/>
      <c r="E73" s="584"/>
      <c r="F73" s="584"/>
      <c r="G73" s="584"/>
      <c r="H73" s="584"/>
      <c r="I73" s="584"/>
      <c r="J73" s="584"/>
      <c r="K73" s="584"/>
      <c r="L73" s="584"/>
      <c r="M73" s="584"/>
      <c r="N73" s="584"/>
    </row>
    <row r="74" spans="1:14" x14ac:dyDescent="0.25">
      <c r="A74" s="192"/>
      <c r="B74" s="534" t="s">
        <v>240</v>
      </c>
      <c r="C74" s="191" t="s">
        <v>206</v>
      </c>
      <c r="D74" s="581" t="s">
        <v>191</v>
      </c>
      <c r="E74" s="584"/>
      <c r="F74" s="584"/>
      <c r="G74" s="584"/>
      <c r="H74" s="584"/>
      <c r="I74" s="584"/>
      <c r="J74" s="584"/>
      <c r="K74" s="584"/>
      <c r="L74" s="584"/>
      <c r="M74" s="584"/>
      <c r="N74" s="584"/>
    </row>
    <row r="75" spans="1:14" ht="24" x14ac:dyDescent="0.25">
      <c r="B75" s="535"/>
      <c r="C75" s="185" t="s">
        <v>309</v>
      </c>
      <c r="D75" s="582"/>
      <c r="E75" s="584"/>
      <c r="F75" s="584"/>
      <c r="G75" s="584"/>
      <c r="H75" s="584"/>
      <c r="I75" s="584"/>
      <c r="J75" s="584"/>
      <c r="K75" s="584"/>
      <c r="L75" s="584"/>
      <c r="M75" s="584"/>
      <c r="N75" s="584"/>
    </row>
    <row r="76" spans="1:14" x14ac:dyDescent="0.25">
      <c r="B76" s="534" t="s">
        <v>241</v>
      </c>
      <c r="C76" s="191" t="s">
        <v>207</v>
      </c>
      <c r="D76" s="581" t="s">
        <v>191</v>
      </c>
      <c r="E76" s="584"/>
      <c r="F76" s="584"/>
      <c r="G76" s="584"/>
      <c r="H76" s="584"/>
      <c r="I76" s="584"/>
      <c r="J76" s="584"/>
      <c r="K76" s="584"/>
      <c r="L76" s="584"/>
      <c r="M76" s="584"/>
      <c r="N76" s="584"/>
    </row>
    <row r="77" spans="1:14" ht="24" x14ac:dyDescent="0.25">
      <c r="B77" s="535"/>
      <c r="C77" s="185" t="s">
        <v>310</v>
      </c>
      <c r="D77" s="582"/>
      <c r="E77" s="584"/>
      <c r="F77" s="584"/>
      <c r="G77" s="584"/>
      <c r="H77" s="584"/>
      <c r="I77" s="584"/>
      <c r="J77" s="584"/>
      <c r="K77" s="584"/>
      <c r="L77" s="584"/>
      <c r="M77" s="584"/>
      <c r="N77" s="584"/>
    </row>
    <row r="78" spans="1:14" x14ac:dyDescent="0.25">
      <c r="B78" s="546" t="s">
        <v>134</v>
      </c>
      <c r="C78" s="168" t="s">
        <v>243</v>
      </c>
      <c r="D78" s="591" t="s">
        <v>136</v>
      </c>
      <c r="E78" s="586" t="str">
        <f>IFERROR(E80*E84*10^-6,"")</f>
        <v/>
      </c>
      <c r="F78" s="586" t="str">
        <f t="shared" ref="F78:N78" si="17">IFERROR(F80*F84*10^-6,"")</f>
        <v/>
      </c>
      <c r="G78" s="586" t="str">
        <f t="shared" si="17"/>
        <v/>
      </c>
      <c r="H78" s="586" t="str">
        <f t="shared" si="17"/>
        <v/>
      </c>
      <c r="I78" s="586" t="str">
        <f t="shared" si="17"/>
        <v/>
      </c>
      <c r="J78" s="586" t="str">
        <f t="shared" si="17"/>
        <v/>
      </c>
      <c r="K78" s="586" t="str">
        <f t="shared" si="17"/>
        <v/>
      </c>
      <c r="L78" s="586" t="str">
        <f t="shared" si="17"/>
        <v/>
      </c>
      <c r="M78" s="586" t="str">
        <f t="shared" si="17"/>
        <v/>
      </c>
      <c r="N78" s="586" t="str">
        <f t="shared" si="17"/>
        <v/>
      </c>
    </row>
    <row r="79" spans="1:14" ht="24" hidden="1" x14ac:dyDescent="0.25">
      <c r="B79" s="593"/>
      <c r="C79" s="185" t="s">
        <v>311</v>
      </c>
      <c r="D79" s="592"/>
      <c r="E79" s="587"/>
      <c r="F79" s="587"/>
      <c r="G79" s="587"/>
      <c r="H79" s="587"/>
      <c r="I79" s="587"/>
      <c r="J79" s="587"/>
      <c r="K79" s="587"/>
      <c r="L79" s="587"/>
      <c r="M79" s="587"/>
      <c r="N79" s="587"/>
    </row>
    <row r="80" spans="1:14" x14ac:dyDescent="0.25">
      <c r="B80" s="588" t="s">
        <v>86</v>
      </c>
      <c r="C80" s="193" t="s">
        <v>166</v>
      </c>
      <c r="D80" s="581" t="s">
        <v>152</v>
      </c>
      <c r="E80" s="590" t="str">
        <f>IF(E35=$Z$4,E82*E86,IF(E35=$Z$5,10*(E88*E52+E90*E50)*E54,""))</f>
        <v/>
      </c>
      <c r="F80" s="590" t="str">
        <f t="shared" ref="F80:N80" si="18">IF(F35=$Z$4,F82*F86,IF(F35=$Z$5,10*(F88*F52+F90*F50)*F54,""))</f>
        <v/>
      </c>
      <c r="G80" s="590" t="str">
        <f t="shared" si="18"/>
        <v/>
      </c>
      <c r="H80" s="590" t="str">
        <f t="shared" si="18"/>
        <v/>
      </c>
      <c r="I80" s="590" t="str">
        <f t="shared" si="18"/>
        <v/>
      </c>
      <c r="J80" s="590" t="str">
        <f t="shared" si="18"/>
        <v/>
      </c>
      <c r="K80" s="590" t="str">
        <f t="shared" si="18"/>
        <v/>
      </c>
      <c r="L80" s="590" t="str">
        <f t="shared" si="18"/>
        <v/>
      </c>
      <c r="M80" s="590" t="str">
        <f t="shared" si="18"/>
        <v/>
      </c>
      <c r="N80" s="590" t="str">
        <f t="shared" si="18"/>
        <v/>
      </c>
    </row>
    <row r="81" spans="1:14" hidden="1" x14ac:dyDescent="0.25">
      <c r="B81" s="589"/>
      <c r="C81" s="185" t="s">
        <v>312</v>
      </c>
      <c r="D81" s="582"/>
      <c r="E81" s="590"/>
      <c r="F81" s="590"/>
      <c r="G81" s="590"/>
      <c r="H81" s="590"/>
      <c r="I81" s="590"/>
      <c r="J81" s="590"/>
      <c r="K81" s="590"/>
      <c r="L81" s="590"/>
      <c r="M81" s="590"/>
      <c r="N81" s="590"/>
    </row>
    <row r="82" spans="1:14" x14ac:dyDescent="0.25">
      <c r="B82" s="588" t="s">
        <v>87</v>
      </c>
      <c r="C82" s="193" t="s">
        <v>157</v>
      </c>
      <c r="D82" s="581" t="s">
        <v>153</v>
      </c>
      <c r="E82" s="577"/>
      <c r="F82" s="577"/>
      <c r="G82" s="577"/>
      <c r="H82" s="577"/>
      <c r="I82" s="577"/>
      <c r="J82" s="577"/>
      <c r="K82" s="577"/>
      <c r="L82" s="577"/>
      <c r="M82" s="577"/>
      <c r="N82" s="577"/>
    </row>
    <row r="83" spans="1:14" x14ac:dyDescent="0.25">
      <c r="B83" s="589"/>
      <c r="C83" s="185" t="s">
        <v>313</v>
      </c>
      <c r="D83" s="582"/>
      <c r="E83" s="577"/>
      <c r="F83" s="577"/>
      <c r="G83" s="577"/>
      <c r="H83" s="577"/>
      <c r="I83" s="577"/>
      <c r="J83" s="577"/>
      <c r="K83" s="577"/>
      <c r="L83" s="577"/>
      <c r="M83" s="577"/>
      <c r="N83" s="577"/>
    </row>
    <row r="84" spans="1:14" ht="18" x14ac:dyDescent="0.25">
      <c r="B84" s="588" t="s">
        <v>88</v>
      </c>
      <c r="C84" s="193" t="s">
        <v>320</v>
      </c>
      <c r="D84" s="581" t="s">
        <v>154</v>
      </c>
      <c r="E84" s="583"/>
      <c r="F84" s="583"/>
      <c r="G84" s="583"/>
      <c r="H84" s="583"/>
      <c r="I84" s="583"/>
      <c r="J84" s="583"/>
      <c r="K84" s="583"/>
      <c r="L84" s="583"/>
      <c r="M84" s="583"/>
      <c r="N84" s="583"/>
    </row>
    <row r="85" spans="1:14" x14ac:dyDescent="0.25">
      <c r="B85" s="589"/>
      <c r="C85" s="185" t="s">
        <v>314</v>
      </c>
      <c r="D85" s="582"/>
      <c r="E85" s="583"/>
      <c r="F85" s="583"/>
      <c r="G85" s="583"/>
      <c r="H85" s="583"/>
      <c r="I85" s="583"/>
      <c r="J85" s="583"/>
      <c r="K85" s="583"/>
      <c r="L85" s="583"/>
      <c r="M85" s="583"/>
      <c r="N85" s="583"/>
    </row>
    <row r="86" spans="1:14" x14ac:dyDescent="0.25">
      <c r="B86" s="588" t="s">
        <v>125</v>
      </c>
      <c r="C86" s="194" t="s">
        <v>155</v>
      </c>
      <c r="D86" s="581" t="s">
        <v>156</v>
      </c>
      <c r="E86" s="594"/>
      <c r="F86" s="594"/>
      <c r="G86" s="594"/>
      <c r="H86" s="594"/>
      <c r="I86" s="594"/>
      <c r="J86" s="594"/>
      <c r="K86" s="594"/>
      <c r="L86" s="594"/>
      <c r="M86" s="594"/>
      <c r="N86" s="594"/>
    </row>
    <row r="87" spans="1:14" x14ac:dyDescent="0.25">
      <c r="B87" s="589"/>
      <c r="C87" s="185" t="s">
        <v>308</v>
      </c>
      <c r="D87" s="582"/>
      <c r="E87" s="594"/>
      <c r="F87" s="594"/>
      <c r="G87" s="594"/>
      <c r="H87" s="594"/>
      <c r="I87" s="594"/>
      <c r="J87" s="594"/>
      <c r="K87" s="594"/>
      <c r="L87" s="594"/>
      <c r="M87" s="594"/>
      <c r="N87" s="594"/>
    </row>
    <row r="88" spans="1:14" x14ac:dyDescent="0.25">
      <c r="B88" s="588" t="s">
        <v>242</v>
      </c>
      <c r="C88" s="189" t="s">
        <v>208</v>
      </c>
      <c r="D88" s="581" t="s">
        <v>191</v>
      </c>
      <c r="E88" s="594"/>
      <c r="F88" s="594"/>
      <c r="G88" s="594"/>
      <c r="H88" s="594"/>
      <c r="I88" s="594"/>
      <c r="J88" s="594"/>
      <c r="K88" s="594"/>
      <c r="L88" s="594"/>
      <c r="M88" s="594"/>
      <c r="N88" s="594"/>
    </row>
    <row r="89" spans="1:14" ht="24" x14ac:dyDescent="0.25">
      <c r="B89" s="589"/>
      <c r="C89" s="185" t="s">
        <v>309</v>
      </c>
      <c r="D89" s="582"/>
      <c r="E89" s="594"/>
      <c r="F89" s="594"/>
      <c r="G89" s="594"/>
      <c r="H89" s="594"/>
      <c r="I89" s="594"/>
      <c r="J89" s="594"/>
      <c r="K89" s="594"/>
      <c r="L89" s="594"/>
      <c r="M89" s="594"/>
      <c r="N89" s="594"/>
    </row>
    <row r="90" spans="1:14" x14ac:dyDescent="0.25">
      <c r="B90" s="588" t="s">
        <v>163</v>
      </c>
      <c r="C90" s="189" t="s">
        <v>386</v>
      </c>
      <c r="D90" s="581" t="s">
        <v>191</v>
      </c>
      <c r="E90" s="594"/>
      <c r="F90" s="594"/>
      <c r="G90" s="594"/>
      <c r="H90" s="594"/>
      <c r="I90" s="594"/>
      <c r="J90" s="594"/>
      <c r="K90" s="594"/>
      <c r="L90" s="594"/>
      <c r="M90" s="594"/>
      <c r="N90" s="594"/>
    </row>
    <row r="91" spans="1:14" ht="24" x14ac:dyDescent="0.25">
      <c r="B91" s="589"/>
      <c r="C91" s="185" t="s">
        <v>310</v>
      </c>
      <c r="D91" s="582"/>
      <c r="E91" s="594"/>
      <c r="F91" s="594"/>
      <c r="G91" s="594"/>
      <c r="H91" s="594"/>
      <c r="I91" s="594"/>
      <c r="J91" s="594"/>
      <c r="K91" s="594"/>
      <c r="L91" s="594"/>
      <c r="M91" s="594"/>
      <c r="N91" s="594"/>
    </row>
    <row r="92" spans="1:14" ht="15.75" thickBot="1" x14ac:dyDescent="0.3">
      <c r="A92" s="190"/>
      <c r="B92" s="597" t="s">
        <v>135</v>
      </c>
      <c r="C92" s="80"/>
      <c r="D92" s="601"/>
      <c r="E92" s="106"/>
      <c r="F92" s="106"/>
      <c r="G92" s="106"/>
      <c r="H92" s="106"/>
      <c r="I92" s="106"/>
      <c r="J92" s="106"/>
      <c r="K92" s="106"/>
      <c r="L92" s="106"/>
      <c r="M92" s="106"/>
      <c r="N92" s="106"/>
    </row>
    <row r="93" spans="1:14" ht="15.75" hidden="1" thickBot="1" x14ac:dyDescent="0.3">
      <c r="A93" s="190"/>
      <c r="B93" s="598"/>
      <c r="C93" s="185" t="s">
        <v>290</v>
      </c>
      <c r="D93" s="602"/>
      <c r="E93" s="188"/>
      <c r="F93" s="188"/>
      <c r="G93" s="188"/>
      <c r="H93" s="188"/>
      <c r="I93" s="188"/>
      <c r="J93" s="188"/>
      <c r="K93" s="188"/>
      <c r="L93" s="188"/>
      <c r="M93" s="188"/>
      <c r="N93" s="188"/>
    </row>
    <row r="94" spans="1:14" ht="15.75" thickBot="1" x14ac:dyDescent="0.3">
      <c r="A94" s="190"/>
      <c r="B94" s="518" t="s">
        <v>137</v>
      </c>
      <c r="C94" s="610" t="s">
        <v>1</v>
      </c>
      <c r="D94" s="78" t="s">
        <v>73</v>
      </c>
      <c r="E94" s="71"/>
      <c r="F94" s="71"/>
      <c r="G94" s="71"/>
      <c r="H94" s="71"/>
      <c r="I94" s="71"/>
      <c r="J94" s="71"/>
      <c r="K94" s="71"/>
      <c r="L94" s="71"/>
      <c r="M94" s="71"/>
      <c r="N94" s="71"/>
    </row>
    <row r="95" spans="1:14" x14ac:dyDescent="0.25">
      <c r="A95" s="190"/>
      <c r="B95" s="518"/>
      <c r="C95" s="611"/>
      <c r="D95" s="79" t="s">
        <v>7</v>
      </c>
      <c r="E95" s="107" t="str">
        <f t="shared" ref="E95:N95" si="19">IF(E94=$U5,$V5,IF(E94=$U6,$V6,IF(E94=$U7,$V7,IF(E94=$U8,$V8,""))))</f>
        <v/>
      </c>
      <c r="F95" s="107" t="str">
        <f t="shared" si="19"/>
        <v/>
      </c>
      <c r="G95" s="107" t="str">
        <f t="shared" si="19"/>
        <v/>
      </c>
      <c r="H95" s="107" t="str">
        <f t="shared" si="19"/>
        <v/>
      </c>
      <c r="I95" s="107" t="str">
        <f t="shared" si="19"/>
        <v/>
      </c>
      <c r="J95" s="107" t="str">
        <f t="shared" si="19"/>
        <v/>
      </c>
      <c r="K95" s="107" t="str">
        <f t="shared" si="19"/>
        <v/>
      </c>
      <c r="L95" s="107" t="str">
        <f t="shared" si="19"/>
        <v/>
      </c>
      <c r="M95" s="107" t="str">
        <f t="shared" si="19"/>
        <v/>
      </c>
      <c r="N95" s="107" t="str">
        <f t="shared" si="19"/>
        <v/>
      </c>
    </row>
    <row r="96" spans="1:14" x14ac:dyDescent="0.25">
      <c r="A96" s="190"/>
      <c r="B96" s="597" t="s">
        <v>139</v>
      </c>
      <c r="C96" s="171" t="s">
        <v>181</v>
      </c>
      <c r="D96" s="599"/>
      <c r="E96" s="595"/>
      <c r="F96" s="595"/>
      <c r="G96" s="595"/>
      <c r="H96" s="595"/>
      <c r="I96" s="595"/>
      <c r="J96" s="595"/>
      <c r="K96" s="595"/>
      <c r="L96" s="595"/>
      <c r="M96" s="595"/>
      <c r="N96" s="595"/>
    </row>
    <row r="97" spans="1:14" hidden="1" x14ac:dyDescent="0.25">
      <c r="A97" s="190"/>
      <c r="B97" s="598"/>
      <c r="C97" s="185" t="s">
        <v>290</v>
      </c>
      <c r="D97" s="600"/>
      <c r="E97" s="596"/>
      <c r="F97" s="596"/>
      <c r="G97" s="596"/>
      <c r="H97" s="596"/>
      <c r="I97" s="596"/>
      <c r="J97" s="596"/>
      <c r="K97" s="596"/>
      <c r="L97" s="596"/>
      <c r="M97" s="596"/>
      <c r="N97" s="596"/>
    </row>
    <row r="98" spans="1:14" x14ac:dyDescent="0.25">
      <c r="A98" s="190"/>
      <c r="B98" s="546" t="s">
        <v>140</v>
      </c>
      <c r="C98" s="172" t="s">
        <v>165</v>
      </c>
      <c r="D98" s="591" t="s">
        <v>136</v>
      </c>
      <c r="E98" s="605" t="str">
        <f>IFERROR(IF(E78-E64&gt;0,E78-E64,""),"")</f>
        <v/>
      </c>
      <c r="F98" s="605" t="str">
        <f t="shared" ref="F98:N98" si="20">IFERROR(IF(F78-F64&gt;0,F78-F64,""),"")</f>
        <v/>
      </c>
      <c r="G98" s="605" t="str">
        <f t="shared" si="20"/>
        <v/>
      </c>
      <c r="H98" s="605" t="str">
        <f t="shared" si="20"/>
        <v/>
      </c>
      <c r="I98" s="605" t="str">
        <f t="shared" si="20"/>
        <v/>
      </c>
      <c r="J98" s="605" t="str">
        <f t="shared" si="20"/>
        <v/>
      </c>
      <c r="K98" s="605" t="str">
        <f t="shared" si="20"/>
        <v/>
      </c>
      <c r="L98" s="605" t="str">
        <f t="shared" si="20"/>
        <v/>
      </c>
      <c r="M98" s="605" t="str">
        <f t="shared" si="20"/>
        <v/>
      </c>
      <c r="N98" s="605" t="str">
        <f t="shared" si="20"/>
        <v/>
      </c>
    </row>
    <row r="99" spans="1:14" ht="24" hidden="1" x14ac:dyDescent="0.25">
      <c r="A99" s="190"/>
      <c r="B99" s="593"/>
      <c r="C99" s="185" t="s">
        <v>315</v>
      </c>
      <c r="D99" s="592"/>
      <c r="E99" s="573"/>
      <c r="F99" s="573"/>
      <c r="G99" s="573"/>
      <c r="H99" s="573"/>
      <c r="I99" s="573"/>
      <c r="J99" s="573"/>
      <c r="K99" s="573"/>
      <c r="L99" s="573"/>
      <c r="M99" s="573"/>
      <c r="N99" s="573"/>
    </row>
    <row r="100" spans="1:14" x14ac:dyDescent="0.25">
      <c r="A100" s="190"/>
      <c r="B100" s="546" t="s">
        <v>141</v>
      </c>
      <c r="C100" s="172" t="s">
        <v>165</v>
      </c>
      <c r="D100" s="603" t="s">
        <v>6</v>
      </c>
      <c r="E100" s="605" t="str">
        <f>IFERROR(IF(E57=$W$30,E98*E63,E98*E62),"")</f>
        <v/>
      </c>
      <c r="F100" s="605" t="str">
        <f t="shared" ref="F100:N100" si="21">IFERROR(IF(F57=$W$30,F98*F63,F98*F62),"")</f>
        <v/>
      </c>
      <c r="G100" s="605" t="str">
        <f t="shared" si="21"/>
        <v/>
      </c>
      <c r="H100" s="605" t="str">
        <f t="shared" si="21"/>
        <v/>
      </c>
      <c r="I100" s="605" t="str">
        <f t="shared" si="21"/>
        <v/>
      </c>
      <c r="J100" s="605" t="str">
        <f t="shared" si="21"/>
        <v/>
      </c>
      <c r="K100" s="605" t="str">
        <f t="shared" si="21"/>
        <v/>
      </c>
      <c r="L100" s="605" t="str">
        <f t="shared" si="21"/>
        <v/>
      </c>
      <c r="M100" s="605" t="str">
        <f t="shared" si="21"/>
        <v/>
      </c>
      <c r="N100" s="605" t="str">
        <f t="shared" si="21"/>
        <v/>
      </c>
    </row>
    <row r="101" spans="1:14" ht="36" hidden="1" x14ac:dyDescent="0.25">
      <c r="A101" s="190"/>
      <c r="B101" s="593"/>
      <c r="C101" s="185" t="s">
        <v>316</v>
      </c>
      <c r="D101" s="604"/>
      <c r="E101" s="573"/>
      <c r="F101" s="573"/>
      <c r="G101" s="573"/>
      <c r="H101" s="573"/>
      <c r="I101" s="573"/>
      <c r="J101" s="573"/>
      <c r="K101" s="573"/>
      <c r="L101" s="573"/>
      <c r="M101" s="573"/>
      <c r="N101" s="573"/>
    </row>
    <row r="102" spans="1:14" ht="30" x14ac:dyDescent="0.25">
      <c r="A102" s="190"/>
      <c r="B102" s="546" t="s">
        <v>142</v>
      </c>
      <c r="C102" s="119" t="s">
        <v>3</v>
      </c>
      <c r="D102" s="603" t="s">
        <v>7</v>
      </c>
      <c r="E102" s="606" t="str">
        <f>IF(E94&lt;&gt;0,5,"")</f>
        <v/>
      </c>
      <c r="F102" s="606" t="str">
        <f t="shared" ref="F102:N102" si="22">IF(F94&lt;&gt;0,5,"")</f>
        <v/>
      </c>
      <c r="G102" s="606" t="str">
        <f t="shared" si="22"/>
        <v/>
      </c>
      <c r="H102" s="606" t="str">
        <f t="shared" si="22"/>
        <v/>
      </c>
      <c r="I102" s="606" t="str">
        <f t="shared" si="22"/>
        <v/>
      </c>
      <c r="J102" s="606" t="str">
        <f t="shared" si="22"/>
        <v/>
      </c>
      <c r="K102" s="606" t="str">
        <f t="shared" si="22"/>
        <v/>
      </c>
      <c r="L102" s="606" t="str">
        <f t="shared" si="22"/>
        <v/>
      </c>
      <c r="M102" s="606" t="str">
        <f t="shared" si="22"/>
        <v/>
      </c>
      <c r="N102" s="606" t="str">
        <f t="shared" si="22"/>
        <v/>
      </c>
    </row>
    <row r="103" spans="1:14" ht="36" hidden="1" x14ac:dyDescent="0.25">
      <c r="A103" s="190"/>
      <c r="B103" s="593"/>
      <c r="C103" s="185" t="s">
        <v>317</v>
      </c>
      <c r="D103" s="604"/>
      <c r="E103" s="607"/>
      <c r="F103" s="607"/>
      <c r="G103" s="607"/>
      <c r="H103" s="607"/>
      <c r="I103" s="607"/>
      <c r="J103" s="607"/>
      <c r="K103" s="607"/>
      <c r="L103" s="607"/>
      <c r="M103" s="607"/>
      <c r="N103" s="607"/>
    </row>
    <row r="104" spans="1:14" ht="30" x14ac:dyDescent="0.25">
      <c r="A104" s="190"/>
      <c r="B104" s="546" t="s">
        <v>143</v>
      </c>
      <c r="C104" s="119" t="s">
        <v>161</v>
      </c>
      <c r="D104" s="603" t="s">
        <v>7</v>
      </c>
      <c r="E104" s="608" t="str">
        <f>IFERROR(E95*E100*E102,"")</f>
        <v/>
      </c>
      <c r="F104" s="608" t="str">
        <f t="shared" ref="F104:N104" si="23">IFERROR(F95*F100*F102,"")</f>
        <v/>
      </c>
      <c r="G104" s="608" t="str">
        <f t="shared" si="23"/>
        <v/>
      </c>
      <c r="H104" s="608" t="str">
        <f t="shared" si="23"/>
        <v/>
      </c>
      <c r="I104" s="608" t="str">
        <f t="shared" si="23"/>
        <v/>
      </c>
      <c r="J104" s="608" t="str">
        <f t="shared" si="23"/>
        <v/>
      </c>
      <c r="K104" s="608" t="str">
        <f t="shared" si="23"/>
        <v/>
      </c>
      <c r="L104" s="608" t="str">
        <f t="shared" si="23"/>
        <v/>
      </c>
      <c r="M104" s="608" t="str">
        <f t="shared" si="23"/>
        <v/>
      </c>
      <c r="N104" s="608" t="str">
        <f t="shared" si="23"/>
        <v/>
      </c>
    </row>
    <row r="105" spans="1:14" ht="36" hidden="1" x14ac:dyDescent="0.25">
      <c r="A105" s="190"/>
      <c r="B105" s="593"/>
      <c r="C105" s="185" t="s">
        <v>318</v>
      </c>
      <c r="D105" s="604"/>
      <c r="E105" s="609"/>
      <c r="F105" s="609"/>
      <c r="G105" s="609"/>
      <c r="H105" s="609"/>
      <c r="I105" s="609"/>
      <c r="J105" s="609"/>
      <c r="K105" s="609"/>
      <c r="L105" s="609"/>
      <c r="M105" s="609"/>
      <c r="N105" s="609"/>
    </row>
    <row r="106" spans="1:14" x14ac:dyDescent="0.25">
      <c r="A106" s="190"/>
      <c r="B106" s="501" t="s">
        <v>144</v>
      </c>
      <c r="C106" s="173" t="s">
        <v>4</v>
      </c>
      <c r="D106" s="532" t="s">
        <v>7</v>
      </c>
      <c r="E106" s="612" t="str">
        <f>E104</f>
        <v/>
      </c>
      <c r="F106" s="612" t="str">
        <f t="shared" ref="F106:N106" si="24">F104</f>
        <v/>
      </c>
      <c r="G106" s="612" t="str">
        <f t="shared" si="24"/>
        <v/>
      </c>
      <c r="H106" s="612" t="str">
        <f t="shared" si="24"/>
        <v/>
      </c>
      <c r="I106" s="612" t="str">
        <f t="shared" si="24"/>
        <v/>
      </c>
      <c r="J106" s="612" t="str">
        <f t="shared" si="24"/>
        <v/>
      </c>
      <c r="K106" s="612" t="str">
        <f t="shared" si="24"/>
        <v/>
      </c>
      <c r="L106" s="612" t="str">
        <f t="shared" si="24"/>
        <v/>
      </c>
      <c r="M106" s="612" t="str">
        <f t="shared" si="24"/>
        <v/>
      </c>
      <c r="N106" s="612" t="str">
        <f t="shared" si="24"/>
        <v/>
      </c>
    </row>
    <row r="107" spans="1:14" ht="36" hidden="1" x14ac:dyDescent="0.25">
      <c r="A107" s="190"/>
      <c r="B107" s="501"/>
      <c r="C107" s="185" t="s">
        <v>319</v>
      </c>
      <c r="D107" s="532"/>
      <c r="E107" s="612"/>
      <c r="F107" s="612"/>
      <c r="G107" s="612"/>
      <c r="H107" s="612"/>
      <c r="I107" s="612"/>
      <c r="J107" s="612"/>
      <c r="K107" s="612"/>
      <c r="L107" s="612"/>
      <c r="M107" s="612"/>
      <c r="N107" s="612"/>
    </row>
    <row r="108" spans="1:14" x14ac:dyDescent="0.25">
      <c r="B108" s="261"/>
      <c r="D108" s="265"/>
      <c r="E108" s="257"/>
      <c r="F108" s="260"/>
      <c r="G108" s="260"/>
      <c r="H108" s="260"/>
      <c r="I108" s="260"/>
      <c r="J108" s="260"/>
      <c r="K108" s="260"/>
      <c r="L108" s="260"/>
      <c r="M108" s="260"/>
      <c r="N108" s="260"/>
    </row>
    <row r="109" spans="1:14" x14ac:dyDescent="0.25">
      <c r="E109" s="61"/>
    </row>
  </sheetData>
  <sheetProtection algorithmName="SHA-512" hashValue="XuRgMGFRlvdNSW+BHGeVM2VRvUSB+E4ifbObNVDhL10tzxmfvGo/RugOlLgPm7X+c2A0GBiP/ywpjqZjmdmu3A==" saltValue="WeldPnO3/pMRPTISHttddA==" spinCount="100000" sheet="1" objects="1" scenarios="1" selectLockedCells="1"/>
  <mergeCells count="408">
    <mergeCell ref="C94:C95"/>
    <mergeCell ref="M100:M101"/>
    <mergeCell ref="N100:N101"/>
    <mergeCell ref="N104:N105"/>
    <mergeCell ref="F106:F107"/>
    <mergeCell ref="G106:G107"/>
    <mergeCell ref="H106:H107"/>
    <mergeCell ref="I106:I107"/>
    <mergeCell ref="J106:J107"/>
    <mergeCell ref="K106:K107"/>
    <mergeCell ref="L106:L107"/>
    <mergeCell ref="M106:M107"/>
    <mergeCell ref="N106:N107"/>
    <mergeCell ref="I104:I105"/>
    <mergeCell ref="J104:J105"/>
    <mergeCell ref="K104:K105"/>
    <mergeCell ref="L104:L105"/>
    <mergeCell ref="M104:M105"/>
    <mergeCell ref="M98:M99"/>
    <mergeCell ref="N98:N99"/>
    <mergeCell ref="E106:E107"/>
    <mergeCell ref="F98:F99"/>
    <mergeCell ref="G98:G99"/>
    <mergeCell ref="H98:H99"/>
    <mergeCell ref="M102:M103"/>
    <mergeCell ref="N102:N103"/>
    <mergeCell ref="J100:J101"/>
    <mergeCell ref="I98:I99"/>
    <mergeCell ref="F100:F101"/>
    <mergeCell ref="G100:G101"/>
    <mergeCell ref="H100:H101"/>
    <mergeCell ref="I100:I101"/>
    <mergeCell ref="F102:F103"/>
    <mergeCell ref="G102:G103"/>
    <mergeCell ref="H102:H103"/>
    <mergeCell ref="I102:I103"/>
    <mergeCell ref="E98:E99"/>
    <mergeCell ref="E100:E101"/>
    <mergeCell ref="E102:E103"/>
    <mergeCell ref="E104:E105"/>
    <mergeCell ref="H96:H97"/>
    <mergeCell ref="I96:I97"/>
    <mergeCell ref="J96:J97"/>
    <mergeCell ref="K96:K97"/>
    <mergeCell ref="L96:L97"/>
    <mergeCell ref="E96:E97"/>
    <mergeCell ref="J98:J99"/>
    <mergeCell ref="K98:K99"/>
    <mergeCell ref="L98:L99"/>
    <mergeCell ref="K100:K101"/>
    <mergeCell ref="L100:L101"/>
    <mergeCell ref="F96:F97"/>
    <mergeCell ref="G96:G97"/>
    <mergeCell ref="F104:F105"/>
    <mergeCell ref="G104:G105"/>
    <mergeCell ref="H104:H105"/>
    <mergeCell ref="J102:J103"/>
    <mergeCell ref="K102:K103"/>
    <mergeCell ref="L102:L103"/>
    <mergeCell ref="B106:B107"/>
    <mergeCell ref="B104:B105"/>
    <mergeCell ref="B102:B103"/>
    <mergeCell ref="B100:B101"/>
    <mergeCell ref="B98:B99"/>
    <mergeCell ref="D106:D107"/>
    <mergeCell ref="D104:D105"/>
    <mergeCell ref="D102:D103"/>
    <mergeCell ref="D100:D101"/>
    <mergeCell ref="D98:D99"/>
    <mergeCell ref="M90:M91"/>
    <mergeCell ref="N90:N91"/>
    <mergeCell ref="B92:B93"/>
    <mergeCell ref="D92:D93"/>
    <mergeCell ref="H90:H91"/>
    <mergeCell ref="I90:I91"/>
    <mergeCell ref="J90:J91"/>
    <mergeCell ref="K90:K91"/>
    <mergeCell ref="L90:L91"/>
    <mergeCell ref="M96:M97"/>
    <mergeCell ref="N96:N97"/>
    <mergeCell ref="B96:B97"/>
    <mergeCell ref="D96:D97"/>
    <mergeCell ref="M86:M87"/>
    <mergeCell ref="N86:N87"/>
    <mergeCell ref="F88:F89"/>
    <mergeCell ref="G88:G89"/>
    <mergeCell ref="H88:H89"/>
    <mergeCell ref="I88:I89"/>
    <mergeCell ref="J88:J89"/>
    <mergeCell ref="K88:K89"/>
    <mergeCell ref="L88:L89"/>
    <mergeCell ref="M88:M89"/>
    <mergeCell ref="N88:N89"/>
    <mergeCell ref="H86:H87"/>
    <mergeCell ref="I86:I87"/>
    <mergeCell ref="J86:J87"/>
    <mergeCell ref="K86:K87"/>
    <mergeCell ref="L86:L87"/>
    <mergeCell ref="E86:E87"/>
    <mergeCell ref="E88:E89"/>
    <mergeCell ref="E90:E91"/>
    <mergeCell ref="F86:F87"/>
    <mergeCell ref="G86:G87"/>
    <mergeCell ref="F90:F91"/>
    <mergeCell ref="G90:G91"/>
    <mergeCell ref="B90:B91"/>
    <mergeCell ref="B88:B89"/>
    <mergeCell ref="B86:B87"/>
    <mergeCell ref="D90:D91"/>
    <mergeCell ref="D88:D89"/>
    <mergeCell ref="D86:D87"/>
    <mergeCell ref="M82:M83"/>
    <mergeCell ref="N82:N83"/>
    <mergeCell ref="B84:B85"/>
    <mergeCell ref="D84:D85"/>
    <mergeCell ref="E84:E85"/>
    <mergeCell ref="F84:F85"/>
    <mergeCell ref="G84:G85"/>
    <mergeCell ref="H84:H85"/>
    <mergeCell ref="I84:I85"/>
    <mergeCell ref="J84:J85"/>
    <mergeCell ref="K84:K85"/>
    <mergeCell ref="L84:L85"/>
    <mergeCell ref="M84:M85"/>
    <mergeCell ref="N84:N85"/>
    <mergeCell ref="H82:H83"/>
    <mergeCell ref="I82:I83"/>
    <mergeCell ref="J82:J83"/>
    <mergeCell ref="K82:K83"/>
    <mergeCell ref="L82:L83"/>
    <mergeCell ref="B82:B83"/>
    <mergeCell ref="D82:D83"/>
    <mergeCell ref="E82:E83"/>
    <mergeCell ref="F82:F83"/>
    <mergeCell ref="G82:G83"/>
    <mergeCell ref="M78:M79"/>
    <mergeCell ref="N78:N79"/>
    <mergeCell ref="D80:D81"/>
    <mergeCell ref="B80:B81"/>
    <mergeCell ref="E80:E81"/>
    <mergeCell ref="F80:F81"/>
    <mergeCell ref="G80:G81"/>
    <mergeCell ref="H80:H81"/>
    <mergeCell ref="I80:I81"/>
    <mergeCell ref="J80:J81"/>
    <mergeCell ref="K80:K81"/>
    <mergeCell ref="L80:L81"/>
    <mergeCell ref="M80:M81"/>
    <mergeCell ref="N80:N81"/>
    <mergeCell ref="H78:H79"/>
    <mergeCell ref="I78:I79"/>
    <mergeCell ref="J78:J79"/>
    <mergeCell ref="K78:K79"/>
    <mergeCell ref="L78:L79"/>
    <mergeCell ref="D78:D79"/>
    <mergeCell ref="B78:B79"/>
    <mergeCell ref="E78:E79"/>
    <mergeCell ref="F78:F79"/>
    <mergeCell ref="G78:G79"/>
    <mergeCell ref="N74:N75"/>
    <mergeCell ref="F76:F77"/>
    <mergeCell ref="G76:G77"/>
    <mergeCell ref="H76:H77"/>
    <mergeCell ref="I76:I77"/>
    <mergeCell ref="J76:J77"/>
    <mergeCell ref="K76:K77"/>
    <mergeCell ref="L76:L77"/>
    <mergeCell ref="M76:M77"/>
    <mergeCell ref="N76:N77"/>
    <mergeCell ref="F74:F75"/>
    <mergeCell ref="G74:G75"/>
    <mergeCell ref="H74:H75"/>
    <mergeCell ref="I74:I75"/>
    <mergeCell ref="J74:J75"/>
    <mergeCell ref="N70:N71"/>
    <mergeCell ref="F72:F73"/>
    <mergeCell ref="G72:G73"/>
    <mergeCell ref="H72:H73"/>
    <mergeCell ref="I72:I73"/>
    <mergeCell ref="J72:J73"/>
    <mergeCell ref="K72:K73"/>
    <mergeCell ref="L72:L73"/>
    <mergeCell ref="M72:M73"/>
    <mergeCell ref="N72:N73"/>
    <mergeCell ref="F70:F71"/>
    <mergeCell ref="G70:G71"/>
    <mergeCell ref="H70:H71"/>
    <mergeCell ref="I70:I71"/>
    <mergeCell ref="J70:J71"/>
    <mergeCell ref="E68:E69"/>
    <mergeCell ref="E66:E67"/>
    <mergeCell ref="M64:M65"/>
    <mergeCell ref="B64:B65"/>
    <mergeCell ref="D72:D73"/>
    <mergeCell ref="D76:D77"/>
    <mergeCell ref="D74:D75"/>
    <mergeCell ref="E70:E71"/>
    <mergeCell ref="E72:E73"/>
    <mergeCell ref="E74:E75"/>
    <mergeCell ref="E76:E77"/>
    <mergeCell ref="B66:B67"/>
    <mergeCell ref="D66:D67"/>
    <mergeCell ref="D70:D71"/>
    <mergeCell ref="K70:K71"/>
    <mergeCell ref="L70:L71"/>
    <mergeCell ref="M70:M71"/>
    <mergeCell ref="K74:K75"/>
    <mergeCell ref="L74:L75"/>
    <mergeCell ref="M74:M75"/>
    <mergeCell ref="B74:B75"/>
    <mergeCell ref="B72:B73"/>
    <mergeCell ref="B70:B71"/>
    <mergeCell ref="B68:B69"/>
    <mergeCell ref="N66:N67"/>
    <mergeCell ref="F68:F69"/>
    <mergeCell ref="G68:G69"/>
    <mergeCell ref="H68:H69"/>
    <mergeCell ref="I68:I69"/>
    <mergeCell ref="J68:J69"/>
    <mergeCell ref="K68:K69"/>
    <mergeCell ref="L68:L69"/>
    <mergeCell ref="M68:M69"/>
    <mergeCell ref="N68:N69"/>
    <mergeCell ref="G66:G67"/>
    <mergeCell ref="H66:H67"/>
    <mergeCell ref="I66:I67"/>
    <mergeCell ref="J66:J67"/>
    <mergeCell ref="K66:K67"/>
    <mergeCell ref="F66:F67"/>
    <mergeCell ref="L66:L67"/>
    <mergeCell ref="M66:M67"/>
    <mergeCell ref="N64:N65"/>
    <mergeCell ref="E60:E61"/>
    <mergeCell ref="F60:F61"/>
    <mergeCell ref="G60:G61"/>
    <mergeCell ref="H60:H61"/>
    <mergeCell ref="I60:I61"/>
    <mergeCell ref="J60:J61"/>
    <mergeCell ref="K60:K61"/>
    <mergeCell ref="L60:L61"/>
    <mergeCell ref="M60:M61"/>
    <mergeCell ref="N60:N61"/>
    <mergeCell ref="H64:H65"/>
    <mergeCell ref="I64:I65"/>
    <mergeCell ref="J64:J65"/>
    <mergeCell ref="K64:K65"/>
    <mergeCell ref="L64:L65"/>
    <mergeCell ref="E64:E65"/>
    <mergeCell ref="F64:F65"/>
    <mergeCell ref="G64:G65"/>
    <mergeCell ref="L54:L55"/>
    <mergeCell ref="M54:M55"/>
    <mergeCell ref="N54:N55"/>
    <mergeCell ref="B60:B61"/>
    <mergeCell ref="E57:E58"/>
    <mergeCell ref="C57:D57"/>
    <mergeCell ref="F57:F58"/>
    <mergeCell ref="G57:G58"/>
    <mergeCell ref="H57:H58"/>
    <mergeCell ref="I57:I58"/>
    <mergeCell ref="J57:J58"/>
    <mergeCell ref="K57:K58"/>
    <mergeCell ref="L57:L58"/>
    <mergeCell ref="M57:M58"/>
    <mergeCell ref="N57:N58"/>
    <mergeCell ref="G54:G55"/>
    <mergeCell ref="H54:H55"/>
    <mergeCell ref="I54:I55"/>
    <mergeCell ref="J54:J55"/>
    <mergeCell ref="K54:K55"/>
    <mergeCell ref="D54:D55"/>
    <mergeCell ref="A54:B55"/>
    <mergeCell ref="E54:E55"/>
    <mergeCell ref="F54:F55"/>
    <mergeCell ref="J52:J53"/>
    <mergeCell ref="K52:K53"/>
    <mergeCell ref="L52:L53"/>
    <mergeCell ref="M52:M53"/>
    <mergeCell ref="N52:N53"/>
    <mergeCell ref="H50:H51"/>
    <mergeCell ref="I50:I51"/>
    <mergeCell ref="J50:J51"/>
    <mergeCell ref="K50:K51"/>
    <mergeCell ref="L50:L51"/>
    <mergeCell ref="M50:M51"/>
    <mergeCell ref="N50:N51"/>
    <mergeCell ref="B52:B53"/>
    <mergeCell ref="A50:A53"/>
    <mergeCell ref="C52:D52"/>
    <mergeCell ref="C53:D53"/>
    <mergeCell ref="G52:G53"/>
    <mergeCell ref="E52:E53"/>
    <mergeCell ref="F52:F53"/>
    <mergeCell ref="H52:H53"/>
    <mergeCell ref="I52:I53"/>
    <mergeCell ref="C51:D51"/>
    <mergeCell ref="E50:E51"/>
    <mergeCell ref="F50:F51"/>
    <mergeCell ref="G50:G51"/>
    <mergeCell ref="J48:J49"/>
    <mergeCell ref="K48:K49"/>
    <mergeCell ref="L48:L49"/>
    <mergeCell ref="M48:M49"/>
    <mergeCell ref="N48:N49"/>
    <mergeCell ref="E48:E49"/>
    <mergeCell ref="F48:F49"/>
    <mergeCell ref="G48:G49"/>
    <mergeCell ref="H48:H49"/>
    <mergeCell ref="I48:I49"/>
    <mergeCell ref="J46:J47"/>
    <mergeCell ref="K46:K47"/>
    <mergeCell ref="L46:L47"/>
    <mergeCell ref="M46:M47"/>
    <mergeCell ref="N46:N47"/>
    <mergeCell ref="E46:E47"/>
    <mergeCell ref="F46:F47"/>
    <mergeCell ref="G46:G47"/>
    <mergeCell ref="H46:H47"/>
    <mergeCell ref="I46:I47"/>
    <mergeCell ref="J44:J45"/>
    <mergeCell ref="K44:K45"/>
    <mergeCell ref="L44:L45"/>
    <mergeCell ref="M44:M45"/>
    <mergeCell ref="N44:N45"/>
    <mergeCell ref="E44:E45"/>
    <mergeCell ref="F44:F45"/>
    <mergeCell ref="G44:G45"/>
    <mergeCell ref="H44:H45"/>
    <mergeCell ref="I44:I45"/>
    <mergeCell ref="N39:N40"/>
    <mergeCell ref="C42:D42"/>
    <mergeCell ref="B42:B43"/>
    <mergeCell ref="C43:D43"/>
    <mergeCell ref="E42:E43"/>
    <mergeCell ref="F42:F43"/>
    <mergeCell ref="G42:G43"/>
    <mergeCell ref="H42:H43"/>
    <mergeCell ref="I42:I43"/>
    <mergeCell ref="J42:J43"/>
    <mergeCell ref="K42:K43"/>
    <mergeCell ref="L42:L43"/>
    <mergeCell ref="M42:M43"/>
    <mergeCell ref="N42:N43"/>
    <mergeCell ref="J39:J40"/>
    <mergeCell ref="K39:K40"/>
    <mergeCell ref="L39:L40"/>
    <mergeCell ref="M39:M40"/>
    <mergeCell ref="J37:J38"/>
    <mergeCell ref="E35:E36"/>
    <mergeCell ref="F35:F36"/>
    <mergeCell ref="A37:A40"/>
    <mergeCell ref="F37:F38"/>
    <mergeCell ref="G37:G38"/>
    <mergeCell ref="H37:H38"/>
    <mergeCell ref="I37:I38"/>
    <mergeCell ref="F39:F40"/>
    <mergeCell ref="G39:G40"/>
    <mergeCell ref="H39:H40"/>
    <mergeCell ref="I39:I40"/>
    <mergeCell ref="I35:I36"/>
    <mergeCell ref="B76:B77"/>
    <mergeCell ref="J35:J36"/>
    <mergeCell ref="K35:K36"/>
    <mergeCell ref="L35:L36"/>
    <mergeCell ref="M35:M36"/>
    <mergeCell ref="G35:G36"/>
    <mergeCell ref="H35:H36"/>
    <mergeCell ref="D62:D63"/>
    <mergeCell ref="W1:X1"/>
    <mergeCell ref="U3:V3"/>
    <mergeCell ref="B33:D33"/>
    <mergeCell ref="E33:N34"/>
    <mergeCell ref="B34:D34"/>
    <mergeCell ref="B41:D41"/>
    <mergeCell ref="E56:N56"/>
    <mergeCell ref="B57:B59"/>
    <mergeCell ref="B36:D36"/>
    <mergeCell ref="N35:N36"/>
    <mergeCell ref="B38:D38"/>
    <mergeCell ref="B37:D37"/>
    <mergeCell ref="B39:D39"/>
    <mergeCell ref="B40:D40"/>
    <mergeCell ref="E37:E38"/>
    <mergeCell ref="E39:E40"/>
    <mergeCell ref="A32:D32"/>
    <mergeCell ref="K37:K38"/>
    <mergeCell ref="L37:L38"/>
    <mergeCell ref="M37:M38"/>
    <mergeCell ref="N37:N38"/>
    <mergeCell ref="A35:A36"/>
    <mergeCell ref="B94:B95"/>
    <mergeCell ref="C44:D44"/>
    <mergeCell ref="C45:D45"/>
    <mergeCell ref="B44:B45"/>
    <mergeCell ref="C46:D46"/>
    <mergeCell ref="C47:D47"/>
    <mergeCell ref="B46:B47"/>
    <mergeCell ref="B48:B49"/>
    <mergeCell ref="A41:A49"/>
    <mergeCell ref="C48:D48"/>
    <mergeCell ref="C49:D49"/>
    <mergeCell ref="C50:D50"/>
    <mergeCell ref="B35:D35"/>
    <mergeCell ref="B50:B51"/>
    <mergeCell ref="C61:D61"/>
    <mergeCell ref="C58:D59"/>
    <mergeCell ref="D64:D65"/>
    <mergeCell ref="D68:D69"/>
  </mergeCells>
  <conditionalFormatting sqref="E60:N61">
    <cfRule type="expression" dxfId="1" priority="2">
      <formula>E60=""</formula>
    </cfRule>
  </conditionalFormatting>
  <conditionalFormatting sqref="E63:N63">
    <cfRule type="expression" dxfId="0" priority="1">
      <formula>E63=""</formula>
    </cfRule>
  </conditionalFormatting>
  <dataValidations count="3">
    <dataValidation type="list" allowBlank="1" showInputMessage="1" showErrorMessage="1" sqref="E35:N35">
      <formula1>$Z$4:$Z$5</formula1>
    </dataValidation>
    <dataValidation type="list" allowBlank="1" showInputMessage="1" showErrorMessage="1" sqref="E94:N94">
      <formula1>$U$5:$U$8</formula1>
    </dataValidation>
    <dataValidation type="list" allowBlank="1" showInputMessage="1" showErrorMessage="1" sqref="E57:N57">
      <formula1>$W$3:$W$30</formula1>
    </dataValidation>
  </dataValidations>
  <pageMargins left="0.7" right="0.7" top="0.75" bottom="0.75" header="0.3" footer="0.3"/>
  <pageSetup paperSize="9" orientation="portrait" horizontalDpi="300" verticalDpi="300" r:id="rId1"/>
  <headerFooter differentOddEven="1">
    <oddHeader>&amp;L&amp;1 </oddHeader>
    <oddFooter>&amp;L&amp;1 </oddFooter>
    <evenHeader>&amp;L&amp;1 </evenHeader>
    <evenFooter>&amp;L&amp;1 </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85"/>
  <sheetViews>
    <sheetView topLeftCell="A58" zoomScaleNormal="100" workbookViewId="0">
      <selection activeCell="C65" sqref="C65"/>
    </sheetView>
  </sheetViews>
  <sheetFormatPr defaultColWidth="9.140625" defaultRowHeight="12" x14ac:dyDescent="0.2"/>
  <cols>
    <col min="1" max="3" width="17" style="9" customWidth="1"/>
    <col min="4" max="4" width="9.7109375" style="9" customWidth="1"/>
    <col min="5" max="5" width="15.140625" style="9" customWidth="1"/>
    <col min="6" max="6" width="8.5703125" style="9" customWidth="1"/>
    <col min="7" max="7" width="12.85546875" style="9" customWidth="1"/>
    <col min="8" max="8" width="10.85546875" style="9" customWidth="1"/>
    <col min="9" max="9" width="12" style="9" customWidth="1"/>
    <col min="10" max="10" width="9.140625" style="9"/>
    <col min="11" max="11" width="9.85546875" style="9" customWidth="1"/>
    <col min="12" max="12" width="10.85546875" style="9" customWidth="1"/>
    <col min="13" max="13" width="9.5703125" style="9" customWidth="1"/>
    <col min="14" max="14" width="17.140625" style="9" customWidth="1"/>
    <col min="15" max="15" width="10.42578125" style="9" customWidth="1"/>
    <col min="16" max="17" width="14" style="9" customWidth="1"/>
    <col min="18" max="19" width="9.140625" style="9"/>
    <col min="20" max="21" width="12.7109375" style="9" customWidth="1"/>
    <col min="22" max="22" width="11.42578125" style="9" customWidth="1"/>
    <col min="23" max="28" width="9.140625" style="9"/>
    <col min="29" max="29" width="27.7109375" style="9" customWidth="1"/>
    <col min="30" max="30" width="12.28515625" style="9" customWidth="1"/>
    <col min="31" max="31" width="9.140625" style="9"/>
    <col min="32" max="32" width="32.140625" style="9" customWidth="1"/>
    <col min="33" max="33" width="23" style="9" customWidth="1"/>
    <col min="34" max="16384" width="9.140625" style="9"/>
  </cols>
  <sheetData>
    <row r="1" spans="27:33" x14ac:dyDescent="0.2">
      <c r="AC1" s="9" t="s">
        <v>71</v>
      </c>
      <c r="AF1" s="313" t="s">
        <v>121</v>
      </c>
      <c r="AG1" s="314"/>
    </row>
    <row r="2" spans="27:33" ht="24" x14ac:dyDescent="0.2">
      <c r="AC2" s="10" t="s">
        <v>13</v>
      </c>
      <c r="AD2" s="10" t="s">
        <v>14</v>
      </c>
      <c r="AF2" s="28" t="s">
        <v>13</v>
      </c>
      <c r="AG2" s="28" t="s">
        <v>14</v>
      </c>
    </row>
    <row r="3" spans="27:33" ht="24" customHeight="1" x14ac:dyDescent="0.2">
      <c r="AA3" s="315" t="s">
        <v>124</v>
      </c>
      <c r="AB3" s="316"/>
      <c r="AC3" s="12" t="s">
        <v>15</v>
      </c>
      <c r="AD3" s="13">
        <v>25</v>
      </c>
      <c r="AF3" s="29" t="s">
        <v>95</v>
      </c>
      <c r="AG3" s="30">
        <v>0.33</v>
      </c>
    </row>
    <row r="4" spans="27:33" ht="24" x14ac:dyDescent="0.2">
      <c r="AA4" s="11" t="s">
        <v>73</v>
      </c>
      <c r="AB4" s="11"/>
      <c r="AC4" s="12" t="s">
        <v>18</v>
      </c>
      <c r="AD4" s="13">
        <v>20</v>
      </c>
      <c r="AF4" s="29" t="s">
        <v>97</v>
      </c>
      <c r="AG4" s="30">
        <v>0.01</v>
      </c>
    </row>
    <row r="5" spans="27:33" x14ac:dyDescent="0.2">
      <c r="AA5" s="9" t="s">
        <v>75</v>
      </c>
      <c r="AB5" s="14">
        <v>21.6</v>
      </c>
      <c r="AC5" s="12" t="s">
        <v>20</v>
      </c>
      <c r="AD5" s="13">
        <v>1</v>
      </c>
      <c r="AF5" s="29" t="s">
        <v>99</v>
      </c>
      <c r="AG5" s="30">
        <v>2.56</v>
      </c>
    </row>
    <row r="6" spans="27:33" x14ac:dyDescent="0.2">
      <c r="AA6" s="9" t="s">
        <v>74</v>
      </c>
      <c r="AB6" s="14">
        <v>21.6</v>
      </c>
      <c r="AC6" s="12" t="s">
        <v>22</v>
      </c>
      <c r="AD6" s="13">
        <v>22</v>
      </c>
      <c r="AF6" s="29" t="s">
        <v>101</v>
      </c>
      <c r="AG6" s="30">
        <v>20</v>
      </c>
    </row>
    <row r="7" spans="27:33" x14ac:dyDescent="0.2">
      <c r="AA7" s="9" t="s">
        <v>77</v>
      </c>
      <c r="AB7" s="14">
        <v>17.3</v>
      </c>
      <c r="AC7" s="12" t="s">
        <v>24</v>
      </c>
      <c r="AD7" s="13">
        <v>54.8</v>
      </c>
      <c r="AF7" s="29" t="s">
        <v>103</v>
      </c>
      <c r="AG7" s="30">
        <v>10</v>
      </c>
    </row>
    <row r="8" spans="27:33" x14ac:dyDescent="0.2">
      <c r="AA8" s="9" t="s">
        <v>78</v>
      </c>
      <c r="AB8" s="14">
        <v>17.3</v>
      </c>
      <c r="AC8" s="12" t="s">
        <v>26</v>
      </c>
      <c r="AD8" s="13">
        <v>49</v>
      </c>
      <c r="AF8" s="29" t="s">
        <v>105</v>
      </c>
      <c r="AG8" s="30">
        <v>100</v>
      </c>
    </row>
    <row r="9" spans="27:33" x14ac:dyDescent="0.2">
      <c r="AC9" s="12" t="s">
        <v>28</v>
      </c>
      <c r="AD9" s="13">
        <v>25</v>
      </c>
      <c r="AF9" s="29" t="s">
        <v>107</v>
      </c>
      <c r="AG9" s="30">
        <v>200</v>
      </c>
    </row>
    <row r="10" spans="27:33" x14ac:dyDescent="0.2">
      <c r="AC10" s="12" t="s">
        <v>32</v>
      </c>
      <c r="AD10" s="13">
        <v>2.2200000000000002</v>
      </c>
      <c r="AF10" s="29" t="s">
        <v>109</v>
      </c>
      <c r="AG10" s="30">
        <v>200</v>
      </c>
    </row>
    <row r="11" spans="27:33" x14ac:dyDescent="0.2">
      <c r="AC11" s="12" t="s">
        <v>34</v>
      </c>
      <c r="AD11" s="13">
        <v>333</v>
      </c>
      <c r="AF11" s="29" t="s">
        <v>111</v>
      </c>
      <c r="AG11" s="30">
        <v>2</v>
      </c>
    </row>
    <row r="12" spans="27:33" x14ac:dyDescent="0.2">
      <c r="AC12" s="12" t="s">
        <v>36</v>
      </c>
      <c r="AD12" s="13">
        <v>1000000</v>
      </c>
      <c r="AF12" s="29" t="s">
        <v>113</v>
      </c>
      <c r="AG12" s="30">
        <v>2000</v>
      </c>
    </row>
    <row r="13" spans="27:33" x14ac:dyDescent="0.2">
      <c r="AC13" s="12" t="s">
        <v>38</v>
      </c>
      <c r="AD13" s="13">
        <v>282</v>
      </c>
      <c r="AF13" s="29" t="s">
        <v>115</v>
      </c>
      <c r="AG13" s="30">
        <v>20</v>
      </c>
    </row>
    <row r="14" spans="27:33" x14ac:dyDescent="0.2">
      <c r="AC14" s="12" t="s">
        <v>40</v>
      </c>
      <c r="AD14" s="13">
        <v>200</v>
      </c>
      <c r="AF14" s="29" t="s">
        <v>117</v>
      </c>
      <c r="AG14" s="30">
        <v>0.1</v>
      </c>
    </row>
    <row r="15" spans="27:33" x14ac:dyDescent="0.2">
      <c r="AC15" s="12" t="s">
        <v>42</v>
      </c>
      <c r="AD15" s="13">
        <v>5</v>
      </c>
      <c r="AF15" s="29" t="s">
        <v>28</v>
      </c>
      <c r="AG15" s="30">
        <v>20</v>
      </c>
    </row>
    <row r="16" spans="27:33" x14ac:dyDescent="0.2">
      <c r="AC16" s="12" t="s">
        <v>44</v>
      </c>
      <c r="AD16" s="13">
        <v>200</v>
      </c>
      <c r="AF16" s="29" t="s">
        <v>120</v>
      </c>
      <c r="AG16" s="30">
        <v>5</v>
      </c>
    </row>
    <row r="17" spans="29:33" x14ac:dyDescent="0.2">
      <c r="AC17" s="12" t="s">
        <v>46</v>
      </c>
      <c r="AD17" s="13">
        <v>50</v>
      </c>
      <c r="AF17" s="29" t="s">
        <v>96</v>
      </c>
      <c r="AG17" s="30">
        <v>0.33</v>
      </c>
    </row>
    <row r="18" spans="29:33" x14ac:dyDescent="0.2">
      <c r="AC18" s="12" t="s">
        <v>48</v>
      </c>
      <c r="AD18" s="13">
        <v>20</v>
      </c>
      <c r="AF18" s="29" t="s">
        <v>98</v>
      </c>
      <c r="AG18" s="30">
        <v>3.0000000000000001E-3</v>
      </c>
    </row>
    <row r="19" spans="29:33" ht="36" x14ac:dyDescent="0.2">
      <c r="AC19" s="12" t="s">
        <v>50</v>
      </c>
      <c r="AD19" s="13">
        <v>15.1</v>
      </c>
      <c r="AF19" s="29" t="s">
        <v>100</v>
      </c>
      <c r="AG19" s="30">
        <v>10</v>
      </c>
    </row>
    <row r="20" spans="29:33" x14ac:dyDescent="0.2">
      <c r="AC20" s="12" t="s">
        <v>52</v>
      </c>
      <c r="AD20" s="13">
        <v>10</v>
      </c>
      <c r="AF20" s="29" t="s">
        <v>102</v>
      </c>
      <c r="AG20" s="30">
        <v>1000</v>
      </c>
    </row>
    <row r="21" spans="29:33" x14ac:dyDescent="0.2">
      <c r="AC21" s="12" t="s">
        <v>54</v>
      </c>
      <c r="AD21" s="13">
        <v>500</v>
      </c>
      <c r="AF21" s="29" t="s">
        <v>104</v>
      </c>
      <c r="AG21" s="30">
        <v>100</v>
      </c>
    </row>
    <row r="22" spans="29:33" x14ac:dyDescent="0.2">
      <c r="AC22" s="12" t="s">
        <v>56</v>
      </c>
      <c r="AD22" s="13">
        <v>1000</v>
      </c>
      <c r="AF22" s="29" t="s">
        <v>106</v>
      </c>
      <c r="AG22" s="30">
        <v>100</v>
      </c>
    </row>
    <row r="23" spans="29:33" ht="24" x14ac:dyDescent="0.2">
      <c r="AC23" s="12" t="s">
        <v>58</v>
      </c>
      <c r="AD23" s="13">
        <v>3333.3</v>
      </c>
      <c r="AF23" s="29" t="s">
        <v>108</v>
      </c>
      <c r="AG23" s="30">
        <v>10</v>
      </c>
    </row>
    <row r="24" spans="29:33" x14ac:dyDescent="0.2">
      <c r="AC24" s="12" t="s">
        <v>60</v>
      </c>
      <c r="AD24" s="13">
        <v>3333.3</v>
      </c>
      <c r="AF24" s="29" t="s">
        <v>110</v>
      </c>
      <c r="AG24" s="30">
        <v>100</v>
      </c>
    </row>
    <row r="25" spans="29:33" x14ac:dyDescent="0.2">
      <c r="AC25" s="12" t="s">
        <v>62</v>
      </c>
      <c r="AD25" s="13">
        <v>1000</v>
      </c>
      <c r="AF25" s="29" t="s">
        <v>112</v>
      </c>
      <c r="AG25" s="30">
        <v>20</v>
      </c>
    </row>
    <row r="26" spans="29:33" x14ac:dyDescent="0.2">
      <c r="AC26" s="12" t="s">
        <v>64</v>
      </c>
      <c r="AD26" s="13">
        <v>76.2</v>
      </c>
      <c r="AF26" s="29" t="s">
        <v>114</v>
      </c>
      <c r="AG26" s="30">
        <v>100</v>
      </c>
    </row>
    <row r="27" spans="29:33" x14ac:dyDescent="0.2">
      <c r="AC27" s="12" t="s">
        <v>66</v>
      </c>
      <c r="AD27" s="13">
        <v>1000</v>
      </c>
      <c r="AF27" s="29" t="s">
        <v>116</v>
      </c>
      <c r="AG27" s="30">
        <v>20</v>
      </c>
    </row>
    <row r="28" spans="29:33" x14ac:dyDescent="0.2">
      <c r="AC28" s="12" t="s">
        <v>68</v>
      </c>
      <c r="AD28" s="13">
        <v>100</v>
      </c>
      <c r="AF28" s="29" t="s">
        <v>118</v>
      </c>
      <c r="AG28" s="30">
        <v>50</v>
      </c>
    </row>
    <row r="29" spans="29:33" x14ac:dyDescent="0.2">
      <c r="AC29" s="12" t="s">
        <v>70</v>
      </c>
      <c r="AD29" s="13">
        <v>1.43</v>
      </c>
      <c r="AF29" s="29" t="s">
        <v>119</v>
      </c>
      <c r="AG29" s="30">
        <v>50</v>
      </c>
    </row>
    <row r="30" spans="29:33" x14ac:dyDescent="0.2">
      <c r="AC30" s="12" t="s">
        <v>16</v>
      </c>
      <c r="AD30" s="13" t="s">
        <v>17</v>
      </c>
      <c r="AF30" s="16" t="s">
        <v>76</v>
      </c>
      <c r="AG30" s="19"/>
    </row>
    <row r="31" spans="29:33" x14ac:dyDescent="0.2">
      <c r="AC31" s="12" t="s">
        <v>19</v>
      </c>
      <c r="AD31" s="13">
        <v>40</v>
      </c>
    </row>
    <row r="32" spans="29:33" x14ac:dyDescent="0.2">
      <c r="AC32" s="12" t="s">
        <v>21</v>
      </c>
      <c r="AD32" s="13">
        <v>45</v>
      </c>
    </row>
    <row r="33" spans="29:33" x14ac:dyDescent="0.2">
      <c r="AC33" s="12" t="s">
        <v>23</v>
      </c>
      <c r="AD33" s="13">
        <v>25</v>
      </c>
      <c r="AF33" s="317" t="s">
        <v>124</v>
      </c>
      <c r="AG33" s="317"/>
    </row>
    <row r="34" spans="29:33" x14ac:dyDescent="0.2">
      <c r="AC34" s="12" t="s">
        <v>25</v>
      </c>
      <c r="AD34" s="13">
        <v>100</v>
      </c>
      <c r="AF34" s="9" t="s">
        <v>75</v>
      </c>
      <c r="AG34" s="14">
        <v>280.8</v>
      </c>
    </row>
    <row r="35" spans="29:33" x14ac:dyDescent="0.2">
      <c r="AC35" s="12" t="s">
        <v>27</v>
      </c>
      <c r="AD35" s="13">
        <v>89.4</v>
      </c>
      <c r="AF35" s="9" t="s">
        <v>74</v>
      </c>
      <c r="AG35" s="14">
        <v>280.8</v>
      </c>
    </row>
    <row r="36" spans="29:33" x14ac:dyDescent="0.2">
      <c r="AC36" s="12" t="s">
        <v>29</v>
      </c>
      <c r="AD36" s="13">
        <v>100</v>
      </c>
      <c r="AF36" s="9" t="s">
        <v>77</v>
      </c>
      <c r="AG36" s="14">
        <v>237.6</v>
      </c>
    </row>
    <row r="37" spans="29:33" ht="24" x14ac:dyDescent="0.2">
      <c r="AC37" s="12" t="s">
        <v>31</v>
      </c>
      <c r="AD37" s="13">
        <v>666.7</v>
      </c>
      <c r="AF37" s="9" t="s">
        <v>78</v>
      </c>
      <c r="AG37" s="14">
        <v>237.6</v>
      </c>
    </row>
    <row r="38" spans="29:33" x14ac:dyDescent="0.2">
      <c r="AC38" s="12" t="s">
        <v>33</v>
      </c>
      <c r="AD38" s="13">
        <v>1000</v>
      </c>
    </row>
    <row r="39" spans="29:33" x14ac:dyDescent="0.2">
      <c r="AC39" s="12" t="s">
        <v>35</v>
      </c>
      <c r="AD39" s="13">
        <v>1000</v>
      </c>
    </row>
    <row r="40" spans="29:33" x14ac:dyDescent="0.2">
      <c r="AC40" s="12" t="s">
        <v>37</v>
      </c>
      <c r="AD40" s="13">
        <v>20</v>
      </c>
    </row>
    <row r="41" spans="29:33" x14ac:dyDescent="0.2">
      <c r="AC41" s="12" t="s">
        <v>39</v>
      </c>
      <c r="AD41" s="13">
        <v>333</v>
      </c>
    </row>
    <row r="42" spans="29:33" x14ac:dyDescent="0.2">
      <c r="AC42" s="12" t="s">
        <v>41</v>
      </c>
      <c r="AD42" s="13">
        <v>10</v>
      </c>
    </row>
    <row r="43" spans="29:33" x14ac:dyDescent="0.2">
      <c r="AC43" s="12" t="s">
        <v>43</v>
      </c>
      <c r="AD43" s="13">
        <v>10</v>
      </c>
    </row>
    <row r="44" spans="29:33" x14ac:dyDescent="0.2">
      <c r="AC44" s="12" t="s">
        <v>45</v>
      </c>
      <c r="AD44" s="13">
        <v>100</v>
      </c>
    </row>
    <row r="45" spans="29:33" x14ac:dyDescent="0.2">
      <c r="AC45" s="12" t="s">
        <v>47</v>
      </c>
      <c r="AD45" s="13">
        <v>143</v>
      </c>
    </row>
    <row r="46" spans="29:33" x14ac:dyDescent="0.2">
      <c r="AC46" s="12" t="s">
        <v>49</v>
      </c>
      <c r="AD46" s="13">
        <v>25</v>
      </c>
    </row>
    <row r="47" spans="29:33" x14ac:dyDescent="0.2">
      <c r="AC47" s="12" t="s">
        <v>51</v>
      </c>
      <c r="AD47" s="13">
        <v>5</v>
      </c>
    </row>
    <row r="48" spans="29:33" x14ac:dyDescent="0.2">
      <c r="AC48" s="12" t="s">
        <v>53</v>
      </c>
      <c r="AD48" s="13">
        <v>33.299999999999997</v>
      </c>
    </row>
    <row r="49" spans="1:30" x14ac:dyDescent="0.2">
      <c r="AC49" s="12" t="s">
        <v>55</v>
      </c>
      <c r="AD49" s="13">
        <v>50</v>
      </c>
    </row>
    <row r="50" spans="1:30" x14ac:dyDescent="0.2">
      <c r="AC50" s="12" t="s">
        <v>57</v>
      </c>
      <c r="AD50" s="13">
        <v>5</v>
      </c>
    </row>
    <row r="51" spans="1:30" x14ac:dyDescent="0.2">
      <c r="AC51" s="12" t="s">
        <v>59</v>
      </c>
      <c r="AD51" s="13">
        <v>500</v>
      </c>
    </row>
    <row r="52" spans="1:30" x14ac:dyDescent="0.2">
      <c r="AC52" s="12" t="s">
        <v>61</v>
      </c>
      <c r="AD52" s="13">
        <v>2</v>
      </c>
    </row>
    <row r="53" spans="1:30" x14ac:dyDescent="0.2">
      <c r="AC53" s="12" t="s">
        <v>63</v>
      </c>
      <c r="AD53" s="13">
        <v>1.67</v>
      </c>
    </row>
    <row r="54" spans="1:30" x14ac:dyDescent="0.2">
      <c r="AC54" s="12" t="s">
        <v>65</v>
      </c>
      <c r="AD54" s="13">
        <v>1</v>
      </c>
    </row>
    <row r="55" spans="1:30" x14ac:dyDescent="0.2">
      <c r="AC55" s="12" t="s">
        <v>67</v>
      </c>
      <c r="AD55" s="13">
        <v>333</v>
      </c>
    </row>
    <row r="56" spans="1:30" x14ac:dyDescent="0.2">
      <c r="AC56" s="12" t="s">
        <v>69</v>
      </c>
      <c r="AD56" s="13">
        <v>33.299999999999997</v>
      </c>
    </row>
    <row r="57" spans="1:30" ht="36" x14ac:dyDescent="0.2">
      <c r="AC57" s="15" t="s">
        <v>30</v>
      </c>
      <c r="AD57" s="13">
        <v>1.26</v>
      </c>
    </row>
    <row r="58" spans="1:30" x14ac:dyDescent="0.2">
      <c r="AC58" s="16" t="s">
        <v>76</v>
      </c>
    </row>
    <row r="61" spans="1:30" s="11" customFormat="1" ht="96" x14ac:dyDescent="0.25">
      <c r="A61" s="304" t="s">
        <v>0</v>
      </c>
      <c r="B61" s="304"/>
      <c r="C61" s="304"/>
      <c r="D61" s="304"/>
      <c r="E61" s="35" t="s">
        <v>8</v>
      </c>
      <c r="F61" s="322" t="s">
        <v>9</v>
      </c>
      <c r="G61" s="323"/>
      <c r="H61" s="323"/>
      <c r="I61" s="323"/>
      <c r="J61" s="323"/>
      <c r="K61" s="324"/>
      <c r="L61" s="322" t="s">
        <v>1</v>
      </c>
      <c r="M61" s="324"/>
      <c r="N61" s="35" t="s">
        <v>10</v>
      </c>
      <c r="O61" s="322" t="s">
        <v>130</v>
      </c>
      <c r="P61" s="323"/>
      <c r="Q61" s="323"/>
      <c r="R61" s="323"/>
      <c r="S61" s="324"/>
      <c r="T61" s="35" t="s">
        <v>3</v>
      </c>
      <c r="U61" s="35" t="s">
        <v>11</v>
      </c>
      <c r="V61" s="35" t="s">
        <v>4</v>
      </c>
    </row>
    <row r="62" spans="1:30" s="11" customFormat="1" ht="12" customHeight="1" x14ac:dyDescent="0.25">
      <c r="A62" s="304" t="s">
        <v>84</v>
      </c>
      <c r="B62" s="309" t="s">
        <v>85</v>
      </c>
      <c r="C62" s="304"/>
      <c r="D62" s="304"/>
      <c r="E62" s="298" t="s">
        <v>5</v>
      </c>
      <c r="F62" s="320" t="s">
        <v>127</v>
      </c>
      <c r="G62" s="309"/>
      <c r="H62" s="298" t="s">
        <v>80</v>
      </c>
      <c r="I62" s="298" t="s">
        <v>14</v>
      </c>
      <c r="J62" s="298" t="s">
        <v>5</v>
      </c>
      <c r="K62" s="298" t="s">
        <v>6</v>
      </c>
      <c r="L62" s="304" t="s">
        <v>73</v>
      </c>
      <c r="M62" s="304" t="s">
        <v>7</v>
      </c>
      <c r="N62" s="298" t="s">
        <v>7</v>
      </c>
      <c r="O62" s="320" t="s">
        <v>81</v>
      </c>
      <c r="P62" s="309"/>
      <c r="Q62" s="304" t="s">
        <v>80</v>
      </c>
      <c r="R62" s="298" t="s">
        <v>5</v>
      </c>
      <c r="S62" s="298" t="s">
        <v>6</v>
      </c>
      <c r="T62" s="298" t="s">
        <v>7</v>
      </c>
      <c r="U62" s="298" t="s">
        <v>7</v>
      </c>
      <c r="V62" s="298" t="s">
        <v>7</v>
      </c>
    </row>
    <row r="63" spans="1:30" s="11" customFormat="1" ht="36" customHeight="1" x14ac:dyDescent="0.25">
      <c r="A63" s="304"/>
      <c r="B63" s="310"/>
      <c r="C63" s="311" t="s">
        <v>14</v>
      </c>
      <c r="D63" s="312"/>
      <c r="E63" s="299"/>
      <c r="F63" s="321"/>
      <c r="G63" s="310"/>
      <c r="H63" s="305"/>
      <c r="I63" s="305"/>
      <c r="J63" s="299"/>
      <c r="K63" s="299"/>
      <c r="L63" s="304"/>
      <c r="M63" s="304"/>
      <c r="N63" s="299"/>
      <c r="O63" s="321"/>
      <c r="P63" s="310"/>
      <c r="Q63" s="304"/>
      <c r="R63" s="299"/>
      <c r="S63" s="299"/>
      <c r="T63" s="299"/>
      <c r="U63" s="299"/>
      <c r="V63" s="299"/>
    </row>
    <row r="64" spans="1:30" ht="15" customHeight="1" x14ac:dyDescent="0.2">
      <c r="A64" s="37">
        <v>1</v>
      </c>
      <c r="B64" s="46"/>
      <c r="C64" s="300" t="s">
        <v>83</v>
      </c>
      <c r="D64" s="301"/>
      <c r="E64" s="37">
        <v>2</v>
      </c>
      <c r="F64" s="300" t="s">
        <v>86</v>
      </c>
      <c r="G64" s="301"/>
      <c r="H64" s="38" t="s">
        <v>87</v>
      </c>
      <c r="I64" s="38" t="s">
        <v>88</v>
      </c>
      <c r="J64" s="37">
        <v>3</v>
      </c>
      <c r="K64" s="37">
        <v>4</v>
      </c>
      <c r="L64" s="302">
        <v>5</v>
      </c>
      <c r="M64" s="303"/>
      <c r="N64" s="37">
        <v>6</v>
      </c>
      <c r="O64" s="300" t="s">
        <v>92</v>
      </c>
      <c r="P64" s="301"/>
      <c r="Q64" s="38" t="s">
        <v>93</v>
      </c>
      <c r="R64" s="37">
        <v>7</v>
      </c>
      <c r="S64" s="37">
        <v>8</v>
      </c>
      <c r="T64" s="37">
        <v>9</v>
      </c>
      <c r="U64" s="37">
        <v>10</v>
      </c>
      <c r="V64" s="37">
        <v>11</v>
      </c>
    </row>
    <row r="65" spans="1:22" ht="24" x14ac:dyDescent="0.2">
      <c r="A65" s="4" t="s">
        <v>76</v>
      </c>
      <c r="B65" s="4"/>
      <c r="C65" s="62" t="str">
        <f>IF(A65=AC3,AD3,IF(A65=AC4,AD4,IF(A65=AC4,AD4,IF(A65=AC5,AD5,IF(A65=AC6,AD6,IF(A65=AC7,AD7,IF(A65=AC8,AD8,IF(A65=AC9,AD9,IF(A65=AC10,AD10,IF(A65=AC11,AD11,IF(A65=AC12,AD12,IF(A65=AC13,AD13,IF(A65=AC14,AD14,IF(A65=AC15,AD15,IF(A65=AC16,AD16,IF(A65=AC17,AD17,IF(A65=AC18,AD18,IF(A65=AC19,AD19,IF(A65=AC20,AD20,IF(A65=AC21,AD21,IF(A65=AC22,AD22,IF(A65=AC23,AD23,IF(A65=AC24,AD24,IF(A65=AC25,AD25,IF(A65=AC26,AD26,IF(A65=AC27,AD27,IF(A65=AC28,AD28,IF(A65=AC29,AD29,IF(A65=AC30,AD30,IF(A65=AC31,AD31,IF(A65=AC32,AD32,IF(A65=AC33,AD33,IF(A65=AC34,AD34,IF(A65=AC35,AD35,IF(A65=AC36,AD36,IF(A65=AC37,AD37,IF(A65=AC38,AD38,IF(A65=AC39,AD39,IF(A65=AC40,AD40,IF(A65=AC41,AD41,IF(A65=AC42,AD42,IF(A65=AC43,AD43,IF(A65=AC44,AD44,IF(A65=AC45,AD45,IF(A65=AC46,AD46,IF(A65=AC47,AD47,IF(A65=AC48,AD48,IF(A65=AC49,AD49,IF(A65=AC50,AD51,IF(A65=AC52,AD52,IF(A65=AC53,AD53,IF(A65=AC54,AD54,IF(A65=AC55,AD55,IF(A65=AC56,AD56,IF(A65=AC57,AD57,IF(A65=AC58,"Intoduceti CA in casuta urmatoare",""))))))))))))))))))))))))))))))))))))))))))))))))))))))))</f>
        <v>Intoduceti CA in casuta urmatoare</v>
      </c>
      <c r="D65" s="20"/>
      <c r="E65" s="21">
        <v>100</v>
      </c>
      <c r="F65" s="318">
        <v>100</v>
      </c>
      <c r="G65" s="319"/>
      <c r="H65" s="6">
        <v>100000</v>
      </c>
      <c r="I65" s="7" t="e">
        <f>IF(A65=AC3,AD3,IF(A65=AC4,AD4,IF(A65=AC4,AD4,IF(A65=AC5,AD5,IF(A65=AC6,AD6,IF(A65=AC7,AD7,IF(A65=AC8,AD8,IF(A65=AC9,AD9,IF(A65=AC10,AD10,IF(A65=AC11,AD11,IF(A65=AC12,AD12,IF(A65=AC13,AD13,IF(A65=AC14,AD14,IF(A65=AC15,AD15,IF(A65=AC16,AD16,IF(A65=AC17,AD17,IF(A65=AC18,AD18,IF(A65=AC19,AD19,IF(A65=AC20,AD20,IF(A65=AC21,AD21,IF(A65=AC22,AD22,IF(A65=AC23,AD23,IF(A65=AC24,AD24,IF(A65=AC25,AD25,IF(A65=AC26,AD26,IF(A65=AC27,AD27,IF(A65=AC28,AD28,IF(A65=AC29,AD29,IF(A65=AC30,AD30,IF(A65=AC31,AD31,IF(A65=AC32,AD32,IF(A65=AC33,AD33,IF(A65=AC34,AD34,IF(A65=AC35,AD35,IF(A65=AC36,AD36,IF(A65=AC37,AD37,IF(A65=AC38,AD38,IF(A65=AC39,AD39,IF(A65=AC40,AD40,IF(A65=AC41,AD41,IF(A65=AC42,AD42,IF(A65=AC43,AD43,IF(A65=AC44,AD44,IF(A65=AC45,AD45,IF(A65=AC46,AD46,IF(A65=AC47,AD47,IF(A65=AC48,AD48,IF(A65=AC49,AD49,IF(A65=AC50,AD51,IF(A65=AC52,AD52,IF(A65=AC53,AD53,IF(A65=AC54,AD54,IF(A65=AC55,AD55,IF(A65=AC56,AD56,IF(A65=AC57,AD57,IF(A65=AC58,1/D65,""))))))))))))))))))))))))))))))))))))))))))))))))))))))))</f>
        <v>#DIV/0!</v>
      </c>
      <c r="J65" s="23">
        <f>F65*H65*10^-6</f>
        <v>10</v>
      </c>
      <c r="K65" s="23" t="e">
        <f>IF(A65=AC3,J65*AD3,IF(A65=AC4,J65*AD4,IF(A65=AC5,J65*AD5,IF(A65=AC6,J65*AD6,IF(A65=AC7,J65*AD7,IF(A65=AC8,J65*AD8,IF(A65=AC9,J65*AD9,IF(A65=AC10,J65*AD10,IF(A65=AC11,J65*AD11,IF(A65=AC12,J65*AD12,IF(A65=AC13,J65*AD13,IF(A65=AC14,J65*AD14,IF(A65=AC15,J65*AD15,IF(A65=AC16,J65*AD16,IF(A65=AC17,J65*AD17,IF(A65=AC18,J65*AD18,IF(A65=AC19,J65*AD19,IF(A65=AC20,J65*AD20,IF(A65=AC21,J65*AD21,IF(A65=AC22,J65*AD22,IF(A65=AC23,J65*AD23,IF(A65=AC24,J65*AD24,IF(A65=AC25,J65*AD25,IF(A65=AC26,J65*AD26,IF(A65=AC27,J65*AD27,IF(A65=AC28,J65*AD28,IF(A65=AC29,J65*AD29,IF(A65=AC30,J65*AD30,IF(A65=AC31,J65*AD31,IF(A65=AC32,J65*AD32,IF(A65=AC33,J65*AD33,IF(A65=AC34,J65*AD34,IF(A65=AC35,J65*AD35,IF(A65=AC36,J65*AD36,IF(A65=AC37,J65*AD37,IF(A65=AC38,J65*AD38,IF(A65=AC39,J65*AD39,IF(A65=AC40,J65*AD40,IF(A65=AC41,J65*AD41,IF(A65=AC42,J65*AD42,IF(A65=AC43,J65*AD43,IF(A65=AC44,J65*AD44,IF(A65=AC45,J65*AD45,IF(A65=AC46,J65*AD46,IF(A65=AC47,J65*AD47,IF(A65=AC48,J65*AD48,IF(A65=AC49,J65*AD49,IF(A65=AC50,J65*AD50,IF(A65=AC51,J65*AD51,IF(A65=AC52,J65*AD52,IF(A65=AC53,J65*AD53,IF(A65=AC54,J65*AD54,IF(A65=AC55,J65*AD55,IF(A65=AC56,J65*AD56,IF(A65=AC57,J65*AD57,IF(A65=AC58,I65*J65,""))))))))))))))))))))))))))))))))))))))))))))))))))))))))</f>
        <v>#DIV/0!</v>
      </c>
      <c r="L65" s="18" t="s">
        <v>75</v>
      </c>
      <c r="M65" s="7">
        <f>IF(L65=AA5,AB5,IF(L65=AA6,AB6,IF(L65=AA7,AB7,IF(L65=AA8,AB8,""))))</f>
        <v>21.6</v>
      </c>
      <c r="N65" s="8" t="str">
        <f>IFERROR(M65*K65,"")</f>
        <v/>
      </c>
      <c r="O65" s="328"/>
      <c r="P65" s="329"/>
      <c r="Q65" s="4"/>
      <c r="R65" s="23">
        <f>O65*Q65*10^-6</f>
        <v>0</v>
      </c>
      <c r="S65" s="23" t="e">
        <f>IF(A65=AC3,R65*AD3,IF(A65=AC4,R65*AD4,IF(A65=AC5,R65*AD5,IF(A65=AC6,R65*AD6,IF(A65=AC7,R65*AD7,IF(A65=AC8,R65*AD8,IF(A65=AC9,R65*AD9,IF(A65=AC10,R65*AD10,IF(A65=AC11,R65*AD11,IF(A65=AC12,R65*AD12,IF(A65=AC13,R65*AD13,IF(A65=AC14,R65*AD14,IF(A65=AC15,R65*AD15,IF(A65=AC16,R65*AD16,IF(A65=AC17,R65*AD17,IF(A65=AC18,R65*AD18,IF(A65=AC19,R65*AD19,IF(A65=AC20,R65*AD20,IF(A65=AC21,R65*AD21,IF(A65=AC22,R65*AD22,IF(A65=AC23,R65*AD23,IF(A65=AC24,R65*AD24,IF(A65=AC25,R65*AD25,IF(A65=AC26,R65*AD26,IF(A65=AC27,R65*AD27,IF(A65=AC28,R65*AD28,IF(A65=AC29,R65*AD29,IF(A65=AC30,R65*AD30,IF(A65=AC31,R65*AD31,IF(A65=AC32,R65*AD32,IF(A65=AC33,R65*AD33,IF(A65=AC34,R65*AD34,IF(A65=AC35,R65*AD35,IF(A65=AC36,R65*AD36,IF(A65=AC37,R65*AD37,IF(A65=AC38,R65*AD38,IF(A65=AC39,R65*AD39,IF(A65=AC40,R65*AD40,IF(A65=AC41,R65*AD41,IF(A65=AC42,R65*AD42,IF(A65=AC43,R65*AD43,IF(A65=AC44,R65*AD44,IF(A65=AC45,R65*AD45,IF(A65=AC46,R65*AD46,IF(A65=AC47,R65*AD47,IF(A65=AC48,R65*AD48,IF(A65=AC49,R65*AD49,IF(A65=AC50,R65*AD50,IF(A65=AC51,R65*AD51,IF(A65=AC52,R65*AD52,IF(A65=AC53,R65*AD53,IF(A65=AC54,R65*AD54,IF(A65=AC55,R65*AD55,IF(A65=AC56,R65*AD56,IF(A65=AC57,R65*AD57,IF(A65=AC58,I65*J65,""))))))))))))))))))))))))))))))))))))))))))))))))))))))))</f>
        <v>#DIV/0!</v>
      </c>
      <c r="T65" s="7" t="str">
        <f>IF(O65&gt;0,5,"")</f>
        <v/>
      </c>
      <c r="U65" s="8" t="str">
        <f>IFERROR(M65*S65*T65,"")</f>
        <v/>
      </c>
      <c r="V65" s="8" t="str">
        <f>IFERROR(N65+U65,"")</f>
        <v/>
      </c>
    </row>
    <row r="66" spans="1:22" x14ac:dyDescent="0.2">
      <c r="A66" s="4" t="s">
        <v>76</v>
      </c>
      <c r="B66" s="4"/>
      <c r="C66" s="5" t="str">
        <f t="shared" ref="C66:C73" si="0">IF(A66="Alte substante","Introduceti CMA","")</f>
        <v>Introduceti CMA</v>
      </c>
      <c r="D66" s="20"/>
      <c r="E66" s="21"/>
      <c r="F66" s="318"/>
      <c r="G66" s="319"/>
      <c r="H66" s="6"/>
      <c r="I66" s="7" t="e">
        <f>IF(A66=AC3,AD3,IF(A66=AC4,AD4,IF(A66=AC4,AD4,IF(A66=AC5,AD5,IF(A66=AC6,AD6,IF(A66=AC7,AD7,IF(A66=AC8,AD8,IF(A66=AC9,AD9,IF(A66=AC10,AD10,IF(A66=AC11,AD11,IF(A66=AC12,AD12,IF(A66=AC13,AD13,IF(A66=AC14,AD14,IF(A66=AC15,AD15,IF(A66=AC16,AD16,IF(A66=AC17,AD17,IF(A66=AC18,AD18,IF(A66=AC19,AD19,IF(A66=AC20,AD20,IF(A66=AC21,AD21,IF(A66=AC22,AD22,IF(A66=AC23,AD23,IF(A66=AC24,AD24,IF(A66=AC25,AD25,IF(A66=AC26,AD26,IF(A66=AC27,AD27,IF(A66=AC28,AD28,IF(A66=AC29,AD29,IF(A66=AC30,AD30,IF(A66=AC31,AD31,IF(A66=AC32,AD32,IF(A66=AC33,AD33,IF(A66=AC34,AD34,IF(A66=AC35,AD35,IF(A66=AC36,AD36,IF(A66=AC37,AD37,IF(A66=AC38,AD38,IF(A66=AC39,AD39,IF(A66=AC40,AD40,IF(A66=AC41,AD41,IF(A66=AC42,AD42,IF(A66=AC43,AD43,IF(A66=AC44,AD44,IF(A66=AC45,AD45,IF(A66=AC46,AD46,IF(A66=AC47,AD47,IF(A66=AC48,AD48,IF(A66=AC49,AD49,IF(A66=AC50,AD51,IF(A66=AC52,AD52,IF(A66=AC53,AD53,IF(A66=AC54,AD54,IF(A66=AC55,AD55,IF(A66=AC56,AD56,IF(A66=AC57,AD57,IF(A66=AC58,1/D66,""))))))))))))))))))))))))))))))))))))))))))))))))))))))))</f>
        <v>#DIV/0!</v>
      </c>
      <c r="J66" s="23">
        <f t="shared" ref="J66:J73" si="1">F66*H66*10^-6</f>
        <v>0</v>
      </c>
      <c r="K66" s="23" t="e">
        <f>IF(A66=AC3,J66*AD3,IF(A66=AC4,J66*AD4,IF(A66=AC5,J66*AD5,IF(A66=AC6,J66*AD6,IF(A66=AC7,J66*AD7,IF(A66=AC8,J66*AD8,IF(A66=AC9,J66*AD9,IF(A66=AC10,J66*AD10,IF(A66=AC11,J66*AD11,IF(A66=AC12,J66*AD12,IF(A66=AC13,J66*AD13,IF(A66=AC14,J66*AD14,IF(A66=AC15,J66*AD15,IF(A66=AC16,J66*AD16,IF(A66=AC17,J66*AD17,IF(A66=AC18,J66*AD18,IF(A66=AC19,J66*AD19,IF(A66=AC20,J66*AD20,IF(A66=AC21,J66*AD21,IF(A66=AC22,J66*AD22,IF(A66=AC23,J66*AD23,IF(A66=AC24,J66*AD24,IF(A66=AC25,J66*AD25,IF(A66=AC26,J66*AD26,IF(A66=AC27,J66*AD27,IF(A66=AC28,J66*AD28,IF(A66=AC29,J66*AD29,IF(A66=AC30,J66*AD30,IF(A66=AC31,J66*AD31,IF(A66=AC32,J66*AD32,IF(A66=AC33,J66*AD33,IF(A66=AC34,J66*AD34,IF(A66=AC35,J66*AD35,IF(A66=AC36,J66*AD36,IF(A66=AC37,J66*AD37,IF(A66=AC38,J66*AD38,IF(A66=AC39,J66*AD39,IF(A66=AC40,J66*AD40,IF(A66=AC41,J66*AD41,IF(A66=AC42,J66*AD42,IF(A66=AC43,J66*AD43,IF(A66=AC44,J66*AD44,IF(A66=AC45,J66*AD45,IF(A66=AC46,J66*AD46,IF(A66=AC47,J66*AD47,IF(A66=AC48,J66*AD48,IF(A66=AC49,J66*AD49,IF(A66=AC50,J66*AD50,IF(A66=AC51,J66*AD51,IF(A66=AC52,J66*AD52,IF(A66=AC53,J66*AD53,IF(A66=AC54,J66*AD54,IF(A66=AC55,J66*AD55,IF(A66=AC56,J66*AD56,IF(A66=AC57,J66*AD57,IF(A66=AC58,I66*J66,""))))))))))))))))))))))))))))))))))))))))))))))))))))))))</f>
        <v>#DIV/0!</v>
      </c>
      <c r="L66" s="18"/>
      <c r="M66" s="7" t="str">
        <f>IF(L66=AA5,AB5,IF(L66=AA6,AB6,IF(L66=AA7,AB7,IF(L66=AA8,AB8,""))))</f>
        <v/>
      </c>
      <c r="N66" s="8" t="str">
        <f t="shared" ref="N66:N73" si="2">IFERROR(M66*K66,"")</f>
        <v/>
      </c>
      <c r="O66" s="328"/>
      <c r="P66" s="329"/>
      <c r="Q66" s="4"/>
      <c r="R66" s="23">
        <f t="shared" ref="R66:R73" si="3">O66*Q66*10^-6</f>
        <v>0</v>
      </c>
      <c r="S66" s="23" t="e">
        <f>IF(A66=AC3,R66*AD3,IF(A66=AC4,R66*AD4,IF(A66=AC5,R66*AD5,IF(A66=AC6,R66*AD6,IF(A66=AC7,R66*AD7,IF(A66=AC8,R66*AD8,IF(A66=AC9,R66*AD9,IF(A66=AC10,R66*AD10,IF(A66=AC11,R66*AD11,IF(A66=AC12,R66*AD12,IF(A66=AC13,R66*AD13,IF(A66=AC14,R66*AD14,IF(A66=AC15,R66*AD15,IF(A66=AC16,R66*AD16,IF(A66=AC17,R66*AD17,IF(A66=AC18,R66*AD18,IF(A66=AC19,R66*AD19,IF(A66=AC20,R66*AD20,IF(A66=AC21,R66*AD21,IF(A66=AC22,R66*AD22,IF(A66=AC23,R66*AD23,IF(A66=AC24,R66*AD24,IF(A66=AC25,R66*AD25,IF(A66=AC26,R66*AD26,IF(A66=AC27,R66*AD27,IF(A66=AC28,R66*AD28,IF(A66=AC29,R66*AD29,IF(A66=AC30,R66*AD30,IF(A66=AC31,R66*AD31,IF(A66=AC32,R66*AD32,IF(A66=AC33,R66*AD33,IF(A66=AC34,R66*AD34,IF(A66=AC35,R66*AD35,IF(A66=AC36,R66*AD36,IF(A66=AC37,R66*AD37,IF(A66=AC38,R66*AD38,IF(A66=AC39,R66*AD39,IF(A66=AC40,R66*AD40,IF(A66=AC41,R66*AD41,IF(A66=AC42,R66*AD42,IF(A66=AC43,R66*AD43,IF(A66=AC44,R66*AD44,IF(A66=AC45,R66*AD45,IF(A66=AC46,R66*AD46,IF(A66=AC47,R66*AD47,IF(A66=AC48,R66*AD48,IF(A66=AC49,R66*AD49,IF(A66=AC50,R66*AD50,IF(A66=AC51,R66*AD51,IF(A66=AC52,R66*AD52,IF(A66=AC53,R66*AD53,IF(A66=AC54,R66*AD54,IF(A66=AC55,R66*AD55,IF(A66=AC56,R66*AD56,IF(A66=AC57,R66*AD57,IF(A66=AC58,I66*J66,""))))))))))))))))))))))))))))))))))))))))))))))))))))))))</f>
        <v>#DIV/0!</v>
      </c>
      <c r="T66" s="7" t="str">
        <f t="shared" ref="T66:T73" si="4">IF(O66&gt;0,5,"")</f>
        <v/>
      </c>
      <c r="U66" s="8" t="str">
        <f t="shared" ref="U66:U73" si="5">IFERROR(M66*S66*T66,"")</f>
        <v/>
      </c>
      <c r="V66" s="8" t="str">
        <f t="shared" ref="V66:V74" si="6">IFERROR(N66+U66,"")</f>
        <v/>
      </c>
    </row>
    <row r="67" spans="1:22" x14ac:dyDescent="0.2">
      <c r="A67" s="4"/>
      <c r="B67" s="4"/>
      <c r="C67" s="5" t="str">
        <f t="shared" si="0"/>
        <v/>
      </c>
      <c r="D67" s="20"/>
      <c r="E67" s="21"/>
      <c r="F67" s="318"/>
      <c r="G67" s="319"/>
      <c r="H67" s="6"/>
      <c r="I67" s="7" t="str">
        <f>IF(A67=AC3,AD3,IF(A67=AC4,AD4,IF(A67=AC4,AD4,IF(A67=AC5,AD5,IF(A67=AC6,AD6,IF(A67=AC7,AD7,IF(A67=AC8,AD8,IF(A67=AC9,AD9,IF(A67=AC10,AD10,IF(A67=AC11,AD11,IF(A67=AC12,AD12,IF(A67=AC13,AD13,IF(A67=AC14,AD14,IF(A67=AC15,AD15,IF(A67=AC16,AD16,IF(A67=AC17,AD17,IF(A67=AC18,AD18,IF(A67=AC19,AD19,IF(A67=AC20,AD20,IF(A67=AC21,AD21,IF(A67=AC22,AD22,IF(A67=AC23,AD23,IF(A67=AC24,AD24,IF(A67=AC25,AD25,IF(A67=AC26,AD26,IF(A67=AC27,AD27,IF(A67=AC28,AD28,IF(A67=AC29,AD29,IF(A67=AC30,AD30,IF(A67=AC31,AD31,IF(A67=AC32,AD32,IF(A67=AC33,AD33,IF(A67=AC34,AD34,IF(A67=AC35,AD35,IF(A67=AC36,AD36,IF(A67=AC37,AD37,IF(A67=AC38,AD38,IF(A67=AC39,AD39,IF(A67=AC40,AD40,IF(A67=AC41,AD41,IF(A67=AC42,AD42,IF(A67=AC43,AD43,IF(A67=AC44,AD44,IF(A67=AC45,AD45,IF(A67=AC46,AD46,IF(A67=AC47,AD47,IF(A67=AC48,AD48,IF(A67=AC49,AD49,IF(A67=AC50,AD51,IF(A67=AC52,AD52,IF(A67=AC53,AD53,IF(A67=AC54,AD54,IF(A67=AC55,AD55,IF(A67=AC56,AD56,IF(A67=AC57,AD57,IF(A67=AC58,1/D67,""))))))))))))))))))))))))))))))))))))))))))))))))))))))))</f>
        <v/>
      </c>
      <c r="J67" s="23">
        <f t="shared" si="1"/>
        <v>0</v>
      </c>
      <c r="K67" s="23" t="str">
        <f>IF(A67=AC3,J67*AD3,IF(A67=AC4,J67*AD4,IF(A67=AC5,J67*AD5,IF(A67=AC6,J67*AD6,IF(A67=AC7,J67*AD7,IF(A67=AC8,J67*AD8,IF(A67=AC9,J67*AD9,IF(A67=AC10,J67*AD10,IF(A67=AC11,J67*AD11,IF(A67=AC12,J67*AD12,IF(A67=AC13,J67*AD13,IF(A67=AC14,J67*AD14,IF(A67=AC15,J67*AD15,IF(A67=AC16,J67*AD16,IF(A67=AC17,J67*AD17,IF(A67=AC18,J67*AD18,IF(A67=AC19,J67*AD19,IF(A67=AC20,J67*AD20,IF(A67=AC21,J67*AD21,IF(A67=AC22,J67*AD22,IF(A67=AC23,J67*AD23,IF(A67=AC24,J67*AD24,IF(A67=AC25,J67*AD25,IF(A67=AC26,J67*AD26,IF(A67=AC27,J67*AD27,IF(A67=AC28,J67*AD28,IF(A67=AC29,J67*AD29,IF(A67=AC30,J67*AD30,IF(A67=AC31,J67*AD31,IF(A67=AC32,J67*AD32,IF(A67=AC33,J67*AD33,IF(A67=AC34,J67*AD34,IF(A67=AC35,J67*AD35,IF(A67=AC36,J67*AD36,IF(A67=AC37,J67*AD37,IF(A67=AC38,J67*AD38,IF(A67=AC39,J67*AD39,IF(A67=AC40,J67*AD40,IF(A67=AC41,J67*AD41,IF(A67=AC42,J67*AD42,IF(A67=AC43,J67*AD43,IF(A67=AC44,J67*AD44,IF(A67=AC45,J67*AD45,IF(A67=AC46,J67*AD46,IF(A67=AC47,J67*AD47,IF(A67=AC48,J67*AD48,IF(A67=AC49,J67*AD49,IF(A67=AC50,J67*AD50,IF(A67=AC51,J67*AD51,IF(A67=AC52,J67*AD52,IF(A67=AC53,J67*AD53,IF(A67=AC54,J67*AD54,IF(A67=AC55,J67*AD55,IF(A67=AC56,J67*AD56,IF(A67=AC57,J67*AD57,IF(A67=AC58,I67*J67,""))))))))))))))))))))))))))))))))))))))))))))))))))))))))</f>
        <v/>
      </c>
      <c r="L67" s="18"/>
      <c r="M67" s="7" t="str">
        <f>IF(L67=AA5,AB5,IF(L67=AA6,AB6,IF(L67=AA7,AB7,IF(L67=AA8,AB8,""))))</f>
        <v/>
      </c>
      <c r="N67" s="8" t="str">
        <f t="shared" si="2"/>
        <v/>
      </c>
      <c r="O67" s="328"/>
      <c r="P67" s="329"/>
      <c r="Q67" s="4"/>
      <c r="R67" s="23">
        <f t="shared" si="3"/>
        <v>0</v>
      </c>
      <c r="S67" s="23" t="str">
        <f>IF(A67=AC3,R67*AD3,IF(A67=AC4,R67*AD4,IF(A67=AC5,R67*AD5,IF(A67=AC6,R67*AD6,IF(A67=AC7,R67*AD7,IF(A67=AC8,R67*AD8,IF(A67=AC9,R67*AD9,IF(A67=AC10,R67*AD10,IF(A67=AC11,R67*AD11,IF(A67=AC12,R67*AD12,IF(A67=AC13,R67*AD13,IF(A67=AC14,R67*AD14,IF(A67=AC15,R67*AD15,IF(A67=AC16,R67*AD16,IF(A67=AC17,R67*AD17,IF(A67=AC18,R67*AD18,IF(A67=AC19,R67*AD19,IF(A67=AC20,R67*AD20,IF(A67=AC21,R67*AD21,IF(A67=AC22,R67*AD22,IF(A67=AC23,R67*AD23,IF(A67=AC24,R67*AD24,IF(A67=AC25,R67*AD25,IF(A67=AC26,R67*AD26,IF(A67=AC27,R67*AD27,IF(A67=AC28,R67*AD28,IF(A67=AC29,R67*AD29,IF(A67=AC30,R67*AD30,IF(A67=AC31,R67*AD31,IF(A67=AC32,R67*AD32,IF(A67=AC33,R67*AD33,IF(A67=AC34,R67*AD34,IF(A67=AC35,R67*AD35,IF(A67=AC36,R67*AD36,IF(A67=AC37,R67*AD37,IF(A67=AC38,R67*AD38,IF(A67=AC39,R67*AD39,IF(A67=AC40,R67*AD40,IF(A67=AC41,R67*AD41,IF(A67=AC42,R67*AD42,IF(A67=AC43,R67*AD43,IF(A67=AC44,R67*AD44,IF(A67=AC45,R67*AD45,IF(A67=AC46,R67*AD46,IF(A67=AC47,R67*AD47,IF(A67=AC48,R67*AD48,IF(A67=AC49,R67*AD49,IF(A67=AC50,R67*AD50,IF(A67=AC51,R67*AD51,IF(A67=AC52,R67*AD52,IF(A67=AC53,R67*AD53,IF(A67=AC54,R67*AD54,IF(A67=AC55,R67*AD55,IF(A67=AC56,R67*AD56,IF(A67=AC57,R67*AD57,IF(A67=AC58,I67*J67,""))))))))))))))))))))))))))))))))))))))))))))))))))))))))</f>
        <v/>
      </c>
      <c r="T67" s="7" t="str">
        <f t="shared" si="4"/>
        <v/>
      </c>
      <c r="U67" s="8" t="str">
        <f t="shared" si="5"/>
        <v/>
      </c>
      <c r="V67" s="8" t="str">
        <f t="shared" si="6"/>
        <v/>
      </c>
    </row>
    <row r="68" spans="1:22" x14ac:dyDescent="0.2">
      <c r="A68" s="4"/>
      <c r="B68" s="4"/>
      <c r="C68" s="5" t="str">
        <f t="shared" si="0"/>
        <v/>
      </c>
      <c r="D68" s="20"/>
      <c r="E68" s="21"/>
      <c r="F68" s="318"/>
      <c r="G68" s="319"/>
      <c r="H68" s="6"/>
      <c r="I68" s="7" t="str">
        <f>IF(A68=AC3,AD3,IF(A68=AC4,AD4,IF(A68=AC4,AD4,IF(A68=AC5,AD5,IF(A68=AC6,AD6,IF(A68=AC7,AD7,IF(A68=AC8,AD8,IF(A68=AC9,AD9,IF(A68=AC10,AD10,IF(A68=AC11,AD11,IF(A68=AC12,AD12,IF(A68=AC13,AD13,IF(A68=AC14,AD14,IF(A68=AC15,AD15,IF(A68=AC16,AD16,IF(A68=AC17,AD17,IF(A68=AC18,AD18,IF(A68=AC19,AD19,IF(A68=AC20,AD20,IF(A68=AC21,AD21,IF(A68=AC22,AD22,IF(A68=AC23,AD23,IF(A68=AC24,AD24,IF(A68=AC25,AD25,IF(A68=AC26,AD26,IF(A68=AC27,AD27,IF(A68=AC28,AD28,IF(A68=AC29,AD29,IF(A68=AC30,AD30,IF(A68=AC31,AD31,IF(A68=AC32,AD32,IF(A68=AC33,AD33,IF(A68=AC34,AD34,IF(A68=AC35,AD35,IF(A68=AC36,AD36,IF(A68=AC37,AD37,IF(A68=AC38,AD38,IF(A68=AC39,AD39,IF(A68=AC40,AD40,IF(A68=AC41,AD41,IF(A68=AC42,AD42,IF(A68=AC43,AD43,IF(A68=AC44,AD44,IF(A68=AC45,AD45,IF(A68=AC46,AD46,IF(A68=AC47,AD47,IF(A68=AC48,AD48,IF(A68=AC49,AD49,IF(A68=AC50,AD51,IF(A68=AC52,AD52,IF(A68=AC53,AD53,IF(A68=AC54,AD54,IF(A68=AC55,AD55,IF(A68=AC56,AD56,IF(A68=AC57,AD57,IF(A68=AC58,1/D68,""))))))))))))))))))))))))))))))))))))))))))))))))))))))))</f>
        <v/>
      </c>
      <c r="J68" s="23">
        <f t="shared" si="1"/>
        <v>0</v>
      </c>
      <c r="K68" s="23" t="str">
        <f>IF(A68=AC3,J68*AD3,IF(A68=AC4,J68*AD4,IF(A68=AC5,J68*AD5,IF(A68=AC6,J68*AD6,IF(A68=AC7,J68*AD7,IF(A68=AC8,J68*AD8,IF(A68=AC9,J68*AD9,IF(A68=AC10,J68*AD10,IF(A68=AC11,J68*AD11,IF(A68=AC12,J68*AD12,IF(A68=AC13,J68*AD13,IF(A68=AC14,J68*AD14,IF(A68=AC15,J68*AD15,IF(A68=AC16,J68*AD16,IF(A68=AC17,J68*AD17,IF(A68=AC18,J68*AD18,IF(A68=AC19,J68*AD19,IF(A68=AC20,J68*AD20,IF(A68=AC21,J68*AD21,IF(A68=AC22,J68*AD22,IF(A68=AC23,J68*AD23,IF(A68=AC24,J68*AD24,IF(A68=AC25,J68*AD25,IF(A68=AC26,J68*AD26,IF(A68=AC27,J68*AD27,IF(A68=AC28,J68*AD28,IF(A68=AC29,J68*AD29,IF(A68=AC30,J68*AD30,IF(A68=AC31,J68*AD31,IF(A68=AC32,J68*AD32,IF(A68=AC33,J68*AD33,IF(A68=AC34,J68*AD34,IF(A68=AC35,J68*AD35,IF(A68=AC36,J68*AD36,IF(A68=AC37,J68*AD37,IF(A68=AC38,J68*AD38,IF(A68=AC39,J68*AD39,IF(A68=AC40,J68*AD40,IF(A68=AC41,J68*AD41,IF(A68=AC42,J68*AD42,IF(A68=AC43,J68*AD43,IF(A68=AC44,J68*AD44,IF(A68=AC45,J68*AD45,IF(A68=AC46,J68*AD46,IF(A68=AC47,J68*AD47,IF(A68=AC48,J68*AD48,IF(A68=AC49,J68*AD49,IF(A68=AC50,J68*AD50,IF(A68=AC51,J68*AD51,IF(A68=AC52,J68*AD52,IF(A68=AC53,J68*AD53,IF(A68=AC54,J68*AD54,IF(A68=AC55,J68*AD55,IF(A68=AC56,J68*AD56,IF(A68=AC57,J68*AD57,IF(A68=AC58,I68*J68,""))))))))))))))))))))))))))))))))))))))))))))))))))))))))</f>
        <v/>
      </c>
      <c r="L68" s="18"/>
      <c r="M68" s="7" t="str">
        <f>IF(L68=AA5,AB5,IF(L68=AA6,AB6,IF(L68=AA7,AB7,IF(L68=AA8,AB8,""))))</f>
        <v/>
      </c>
      <c r="N68" s="8" t="str">
        <f t="shared" si="2"/>
        <v/>
      </c>
      <c r="O68" s="328"/>
      <c r="P68" s="329"/>
      <c r="Q68" s="19"/>
      <c r="R68" s="23">
        <f t="shared" si="3"/>
        <v>0</v>
      </c>
      <c r="S68" s="23" t="str">
        <f>IF(A68=AC3,R68*AD3,IF(A68=AC4,R68*AD4,IF(A68=AC5,R68*AD5,IF(A68=AC6,R68*AD6,IF(A68=AC7,R68*AD7,IF(A68=AC8,R68*AD8,IF(A68=AC9,R68*AD9,IF(A68=AC10,R68*AD10,IF(A68=AC11,R68*AD11,IF(A68=AC12,R68*AD12,IF(A68=AC13,R68*AD13,IF(A68=AC14,R68*AD14,IF(A68=AC15,R68*AD15,IF(A68=AC16,R68*AD16,IF(A68=AC17,R68*AD17,IF(A68=AC18,R68*AD18,IF(A68=AC19,R68*AD19,IF(A68=AC20,R68*AD20,IF(A68=AC21,R68*AD21,IF(A68=AC22,R68*AD22,IF(A68=AC23,R68*AD23,IF(A68=AC24,R68*AD24,IF(A68=AC25,R68*AD25,IF(A68=AC26,R68*AD26,IF(A68=AC27,R68*AD27,IF(A68=AC28,R68*AD28,IF(A68=AC29,R68*AD29,IF(A68=AC30,R68*AD30,IF(A68=AC31,R68*AD31,IF(A68=AC32,R68*AD32,IF(A68=AC33,R68*AD33,IF(A68=AC34,R68*AD34,IF(A68=AC35,R68*AD35,IF(A68=AC36,R68*AD36,IF(A68=AC37,R68*AD37,IF(A68=AC38,R68*AD38,IF(A68=AC39,R68*AD39,IF(A68=AC40,R68*AD40,IF(A68=AC41,R68*AD41,IF(A68=AC42,R68*AD42,IF(A68=AC43,R68*AD43,IF(A68=AC44,R68*AD44,IF(A68=AC45,R68*AD45,IF(A68=AC46,R68*AD46,IF(A68=AC47,R68*AD47,IF(A68=AC48,R68*AD48,IF(A68=AC49,R68*AD49,IF(A68=AC50,R68*AD50,IF(A68=AC51,R68*AD51,IF(A68=AC52,R68*AD52,IF(A68=AC53,R68*AD53,IF(A68=AC54,R68*AD54,IF(A68=AC55,R68*AD55,IF(A68=AC56,R68*AD56,IF(A68=AC57,R68*AD57,IF(A68=AC58,I68*J68,""))))))))))))))))))))))))))))))))))))))))))))))))))))))))</f>
        <v/>
      </c>
      <c r="T68" s="7" t="str">
        <f t="shared" si="4"/>
        <v/>
      </c>
      <c r="U68" s="8" t="str">
        <f t="shared" si="5"/>
        <v/>
      </c>
      <c r="V68" s="8" t="str">
        <f t="shared" si="6"/>
        <v/>
      </c>
    </row>
    <row r="69" spans="1:22" x14ac:dyDescent="0.2">
      <c r="A69" s="4"/>
      <c r="B69" s="4"/>
      <c r="C69" s="5" t="str">
        <f t="shared" si="0"/>
        <v/>
      </c>
      <c r="D69" s="20"/>
      <c r="E69" s="21"/>
      <c r="F69" s="318"/>
      <c r="G69" s="319"/>
      <c r="H69" s="6"/>
      <c r="I69" s="7" t="str">
        <f>IF(A69=AC3,AD3,IF(A69=AC4,AD4,IF(A69=AC4,AD4,IF(A69=AC5,AD5,IF(A69=AC6,AD6,IF(A69=AC7,AD7,IF(A69=AC8,AD8,IF(A69=AC9,AD9,IF(A69=AC10,AD10,IF(A69=AC11,AD11,IF(A69=AC12,AD12,IF(A69=AC13,AD13,IF(A69=AC14,AD14,IF(A69=AC15,AD15,IF(A69=AC16,AD16,IF(A69=AC17,AD17,IF(A69=AC18,AD18,IF(A69=AC19,AD19,IF(A69=AC20,AD20,IF(A69=AC21,AD21,IF(A69=AC22,AD22,IF(A69=AC23,AD23,IF(A69=AC24,AD24,IF(A69=AC25,AD25,IF(A69=AC26,AD26,IF(A69=AC27,AD27,IF(A69=AC28,AD28,IF(A69=AC29,AD29,IF(A69=AC30,AD30,IF(A69=AC31,AD31,IF(A69=AC32,AD32,IF(A69=AC33,AD33,IF(A69=AC34,AD34,IF(A69=AC35,AD35,IF(A69=AC36,AD36,IF(A69=AC37,AD37,IF(A69=AC38,AD38,IF(A69=AC39,AD39,IF(A69=AC40,AD40,IF(A69=AC41,AD41,IF(A69=AC42,AD42,IF(A69=AC43,AD43,IF(A69=AC44,AD44,IF(A69=AC45,AD45,IF(A69=AC46,AD46,IF(A69=AC47,AD47,IF(A69=AC48,AD48,IF(A69=AC49,AD49,IF(A69=AC50,AD51,IF(A69=AC52,AD52,IF(A69=AC53,AD53,IF(A69=AC54,AD54,IF(A69=AC55,AD55,IF(A69=AC56,AD56,IF(A69=AC57,AD57,IF(A69=AC58,1/D69,""))))))))))))))))))))))))))))))))))))))))))))))))))))))))</f>
        <v/>
      </c>
      <c r="J69" s="23">
        <f t="shared" si="1"/>
        <v>0</v>
      </c>
      <c r="K69" s="23" t="str">
        <f>IF(A69=AC3,J69*AD3,IF(A69=AC4,J69*AD4,IF(A69=AC5,J69*AD5,IF(A69=AC6,J69*AD6,IF(A69=AC7,J69*AD7,IF(A69=AC8,J69*AD8,IF(A69=AC9,J69*AD9,IF(A69=AC10,J69*AD10,IF(A69=AC11,J69*AD11,IF(A69=AC12,J69*AD12,IF(A69=AC13,J69*AD13,IF(A69=AC14,J69*AD14,IF(A69=AC15,J69*AD15,IF(A69=AC16,J69*AD16,IF(A69=AC17,J69*AD17,IF(A69=AC18,J69*AD18,IF(A69=AC19,J69*AD19,IF(A69=AC20,J69*AD20,IF(A69=AC21,J69*AD21,IF(A69=AC22,J69*AD22,IF(A69=AC23,J69*AD23,IF(A69=AC24,J69*AD24,IF(A69=AC25,J69*AD25,IF(A69=AC26,J69*AD26,IF(A69=AC27,J69*AD27,IF(A69=AC28,J69*AD28,IF(A69=AC29,J69*AD29,IF(A69=AC30,J69*AD30,IF(A69=AC31,J69*AD31,IF(A69=AC32,J69*AD32,IF(A69=AC33,J69*AD33,IF(A69=AC34,J69*AD34,IF(A69=AC35,J69*AD35,IF(A69=AC36,J69*AD36,IF(A69=AC37,J69*AD37,IF(A69=AC38,J69*AD38,IF(A69=AC39,J69*AD39,IF(A69=AC40,J69*AD40,IF(A69=AC41,J69*AD41,IF(A69=AC42,J69*AD42,IF(A69=AC43,J69*AD43,IF(A69=AC44,J69*AD44,IF(A69=AC45,J69*AD45,IF(A69=AC46,J69*AD46,IF(A69=AC47,J69*AD47,IF(A69=AC48,J69*AD48,IF(A69=AC49,J69*AD49,IF(A69=AC50,J69*AD50,IF(A69=AC51,J69*AD51,IF(A69=AC52,J69*AD52,IF(A69=AC53,J69*AD53,IF(A69=AC54,J69*AD54,IF(A69=AC55,J69*AD55,IF(A69=AC56,J69*AD56,IF(A69=AC57,J69*AD57,IF(A69=AC58,I69*J69,""))))))))))))))))))))))))))))))))))))))))))))))))))))))))</f>
        <v/>
      </c>
      <c r="L69" s="18"/>
      <c r="M69" s="7" t="str">
        <f>IF(L69=AA5,AB5,IF(L69=AA6,AB6,IF(L69=AA7,AB7,IF(L69=AA8,AB8,""))))</f>
        <v/>
      </c>
      <c r="N69" s="8" t="str">
        <f t="shared" si="2"/>
        <v/>
      </c>
      <c r="O69" s="328"/>
      <c r="P69" s="329"/>
      <c r="Q69" s="19"/>
      <c r="R69" s="23">
        <f t="shared" si="3"/>
        <v>0</v>
      </c>
      <c r="S69" s="24" t="str">
        <f>IF(A69=AC3,R69*AD3,IF(A69=AC4,R69*AD4,IF(A69=AC5,R69*AD5,IF(A69=AC6,R69*AD6,IF(A69=AC7,R69*AD7,IF(A69=AC8,R69*AD8,IF(A69=AC9,R69*AD9,IF(A69=AC10,R69*AD10,IF(A69=AC11,R69*AD11,IF(A69=AC12,R69*AD12,IF(A69=AC13,R69*AD13,IF(A69=AC14,R69*AD14,IF(A69=AC15,R69*AD15,IF(A69=AC16,R69*AD16,IF(A69=AC17,R69*AD17,IF(A69=AC18,R69*AD18,IF(A69=AC19,R69*AD19,IF(A69=AC20,R69*AD20,IF(A69=AC21,R69*AD21,IF(A69=AC22,R69*AD22,IF(A69=AC23,R69*AD23,IF(A69=AC24,R69*AD24,IF(A69=AC25,R69*AD25,IF(A69=AC26,R69*AD26,IF(A69=AC27,R69*AD27,IF(A69=AC28,R69*AD28,IF(A69=AC29,R69*AD29,IF(A69=AC30,R69*AD30,IF(A69=AC31,R69*AD31,IF(A69=AC32,R69*AD32,IF(A69=AC33,R69*AD33,IF(A69=AC34,R69*AD34,IF(A69=AC35,R69*AD35,IF(A69=AC36,R69*AD36,IF(A69=AC37,R69*AD37,IF(A69=AC38,R69*AD38,IF(A69=AC39,R69*AD39,IF(A69=AC40,R69*AD40,IF(A69=AC41,R69*AD41,IF(A69=AC42,R69*AD42,IF(A69=AC43,R69*AD43,IF(A69=AC44,R69*AD44,IF(A69=AC45,R69*AD45,IF(A69=AC46,R69*AD46,IF(A69=AC47,R69*AD47,IF(A69=AC48,R69*AD48,IF(A69=AC49,R69*AD49,IF(A69=AC50,R69*AD50,IF(A69=AC51,R69*AD51,IF(A69=AC52,R69*AD52,IF(A69=AC53,R69*AD53,IF(A69=AC54,R69*AD54,IF(A69=AC55,R69*AD55,IF(A69=AC56,R69*AD56,IF(A69=AC57,R69*AD57,IF(A69=AC58,I69*J69,""))))))))))))))))))))))))))))))))))))))))))))))))))))))))</f>
        <v/>
      </c>
      <c r="T69" s="7" t="str">
        <f t="shared" si="4"/>
        <v/>
      </c>
      <c r="U69" s="8" t="str">
        <f t="shared" si="5"/>
        <v/>
      </c>
      <c r="V69" s="8" t="str">
        <f t="shared" si="6"/>
        <v/>
      </c>
    </row>
    <row r="70" spans="1:22" x14ac:dyDescent="0.2">
      <c r="A70" s="4"/>
      <c r="B70" s="4"/>
      <c r="C70" s="5" t="str">
        <f t="shared" si="0"/>
        <v/>
      </c>
      <c r="D70" s="20"/>
      <c r="E70" s="21"/>
      <c r="F70" s="318"/>
      <c r="G70" s="319"/>
      <c r="H70" s="6"/>
      <c r="I70" s="7" t="str">
        <f>IF(A70=AC3,AD3,IF(A70=AC4,AD4,IF(A70=AC4,AD4,IF(A70=AC5,AD5,IF(A70=AC6,AD6,IF(A70=AC7,AD7,IF(A70=AC8,AD8,IF(A70=AC9,AD9,IF(A70=AC10,AD10,IF(A70=AC11,AD11,IF(A70=AC12,AD12,IF(A70=AC13,AD13,IF(A70=AC14,AD14,IF(A70=AC15,AD15,IF(A70=AC16,AD16,IF(A70=AC17,AD17,IF(A70=AC18,AD18,IF(A70=AC19,AD19,IF(A70=AC20,AD20,IF(A70=AC21,AD21,IF(A70=AC22,AD22,IF(A70=AC23,AD23,IF(A70=AC24,AD24,IF(A70=AC25,AD25,IF(A70=AC26,AD26,IF(A70=AC27,AD27,IF(A70=AC28,AD28,IF(A70=AC29,AD29,IF(A70=AC30,AD30,IF(A70=AC31,AD31,IF(A70=AC32,AD32,IF(A70=AC33,AD33,IF(A70=AC34,AD34,IF(A70=AC35,AD35,IF(A70=AC36,AD36,IF(A70=AC37,AD37,IF(A70=AC38,AD38,IF(A70=AC39,AD39,IF(A70=AC40,AD40,IF(A70=AC41,AD41,IF(A70=AC42,AD42,IF(A70=AC43,AD43,IF(A70=AC44,AD44,IF(A70=AC45,AD45,IF(A70=AC46,AD46,IF(A70=AC47,AD47,IF(A70=AC48,AD48,IF(A70=AC49,AD49,IF(A70=AC50,AD51,IF(A70=AC52,AD52,IF(A70=AC53,AD53,IF(A70=AC54,AD54,IF(A70=AC55,AD55,IF(A70=AC56,AD56,IF(A70=AC57,AD57,IF(A70=AC58,1/D70,""))))))))))))))))))))))))))))))))))))))))))))))))))))))))</f>
        <v/>
      </c>
      <c r="J70" s="23">
        <f t="shared" si="1"/>
        <v>0</v>
      </c>
      <c r="K70" s="24" t="str">
        <f>IF(A70=AC3,J70*AD3,IF(A70=AC4,J70*AD4,IF(A70=AC5,J70*AD5,IF(A70=AC6,J70*AD6,IF(A70=AC7,J70*AD7,IF(A70=AC8,J70*AD8,IF(A70=AC9,J70*AD9,IF(A70=AC10,J70*AD10,IF(A70=AC11,J70*AD11,IF(A70=AC12,J70*AD12,IF(A70=AC13,J70*AD13,IF(A70=AC14,J70*AD14,IF(A70=AC15,J70*AD15,IF(A70=AC16,J70*AD16,IF(A70=AC17,J70*AD17,IF(A70=AC18,J70*AD18,IF(A70=AC19,J70*AD19,IF(A70=AC20,J70*AD20,IF(A70=AC21,J70*AD21,IF(A70=AC22,J70*AD22,IF(A70=AC23,J70*AD23,IF(A70=AC24,J70*AD24,IF(A70=AC25,J70*AD25,IF(A70=AC26,J70*AD26,IF(A70=AC27,J70*AD27,IF(A70=AC28,J70*AD28,IF(A70=AC29,J70*AD29,IF(A70=AC30,J70*AD30,IF(A70=AC31,J70*AD31,IF(A70=AC32,J70*AD32,IF(A70=AC33,J70*AD33,IF(A70=AC34,J70*AD34,IF(A70=AC35,J70*AD35,IF(A70=AC36,J70*AD36,IF(A70=AC37,J70*AD37,IF(A70=AC38,J70*AD38,IF(A70=AC39,J70*AD39,IF(A70=AC40,J70*AD40,IF(A70=AC41,J70*AD41,IF(A70=AC42,J70*AD42,IF(A70=AC43,J70*AD43,IF(A70=AC44,J70*AD44,IF(A70=AC45,J70*AD45,IF(A70=AC46,J70*AD46,IF(A70=AC47,J70*AD47,IF(A70=AC48,J70*AD48,IF(A70=AC49,J70*AD49,IF(A70=AC50,J70*AD50,IF(A70=AC51,J70*AD51,IF(A70=AC52,J70*AD52,IF(A70=AC53,J70*AD53,IF(A70=AC54,J70*AD54,IF(A70=AC55,J70*AD55,IF(A70=AC56,J70*AD56,IF(A70=AC57,J70*AD57,IF(A70=AC58,I70*J70,""))))))))))))))))))))))))))))))))))))))))))))))))))))))))</f>
        <v/>
      </c>
      <c r="L70" s="18"/>
      <c r="M70" s="7" t="str">
        <f>IF(L70=AA5,AB5,IF(L70=AA6,AB6,IF(L70=AA7,AB7,IF(L70=AA8,AB8,""))))</f>
        <v/>
      </c>
      <c r="N70" s="8" t="str">
        <f t="shared" si="2"/>
        <v/>
      </c>
      <c r="O70" s="328"/>
      <c r="P70" s="329"/>
      <c r="Q70" s="19"/>
      <c r="R70" s="23">
        <f t="shared" si="3"/>
        <v>0</v>
      </c>
      <c r="S70" s="24" t="str">
        <f>IF(A70=AC3,R70*AD3,IF(A70=AC4,R70*AD4,IF(A70=AC5,R70*AD5,IF(A70=AC6,R70*AD6,IF(A70=AC7,R70*AD7,IF(A70=AC8,R70*AD8,IF(A70=AC9,R70*AD9,IF(A70=AC10,R70*AD10,IF(A70=AC11,R70*AD11,IF(A70=AC12,R70*AD12,IF(A70=AC13,R70*AD13,IF(A70=AC14,R70*AD14,IF(A70=AC15,R70*AD15,IF(A70=AC16,R70*AD16,IF(A70=AC17,R70*AD17,IF(A70=AC18,R70*AD18,IF(A70=AC19,R70*AD19,IF(A70=AC20,R70*AD20,IF(A70=AC21,R70*AD21,IF(A70=AC22,R70*AD22,IF(A70=AC23,R70*AD23,IF(A70=AC24,R70*AD24,IF(A70=AC25,R70*AD25,IF(A70=AC26,R70*AD26,IF(A70=AC27,R70*AD27,IF(A70=AC28,R70*AD28,IF(A70=AC29,R70*AD29,IF(A70=AC30,R70*AD30,IF(A70=AC31,R70*AD31,IF(A70=AC32,R70*AD32,IF(A70=AC33,R70*AD33,IF(A70=AC34,R70*AD34,IF(A70=AC35,R70*AD35,IF(A70=AC36,R70*AD36,IF(A70=AC37,R70*AD37,IF(A70=AC38,R70*AD38,IF(A70=AC39,R70*AD39,IF(A70=AC40,R70*AD40,IF(A70=AC41,R70*AD41,IF(A70=AC42,R70*AD42,IF(A70=AC43,R70*AD43,IF(A70=AC44,R70*AD44,IF(A70=AC45,R70*AD45,IF(A70=AC46,R70*AD46,IF(A70=AC47,R70*AD47,IF(A70=AC48,R70*AD48,IF(A70=AC49,R70*AD49,IF(A70=AC50,R70*AD50,IF(A70=AC51,R70*AD51,IF(A70=AC52,R70*AD52,IF(A70=AC53,R70*AD53,IF(A70=AC54,R70*AD54,IF(A70=AC55,R70*AD55,IF(A70=AC56,R70*AD56,IF(A70=AC57,R70*AD57,IF(A70=AC58,I70*J70,""))))))))))))))))))))))))))))))))))))))))))))))))))))))))</f>
        <v/>
      </c>
      <c r="T70" s="7" t="str">
        <f t="shared" si="4"/>
        <v/>
      </c>
      <c r="U70" s="8" t="str">
        <f t="shared" si="5"/>
        <v/>
      </c>
      <c r="V70" s="8" t="str">
        <f t="shared" si="6"/>
        <v/>
      </c>
    </row>
    <row r="71" spans="1:22" x14ac:dyDescent="0.2">
      <c r="A71" s="4"/>
      <c r="B71" s="4"/>
      <c r="C71" s="5" t="str">
        <f t="shared" si="0"/>
        <v/>
      </c>
      <c r="D71" s="20"/>
      <c r="E71" s="21"/>
      <c r="F71" s="318"/>
      <c r="G71" s="319"/>
      <c r="H71" s="6"/>
      <c r="I71" s="7" t="str">
        <f>IF(A71=AC3,AD3,IF(A71=AC4,AD4,IF(A71=AC4,AD4,IF(A71=AC5,AD5,IF(A71=AC6,AD6,IF(A71=AC7,AD7,IF(A71=AC8,AD8,IF(A71=AC9,AD9,IF(A71=AC10,AD10,IF(A71=AC11,AD11,IF(A71=AC12,AD12,IF(A71=AC13,AD13,IF(A71=AC14,AD14,IF(A71=AC15,AD15,IF(A71=AC16,AD16,IF(A71=AC17,AD17,IF(A71=AC18,AD18,IF(A71=AC19,AD19,IF(A71=AC20,AD20,IF(A71=AC21,AD21,IF(A71=AC22,AD22,IF(A71=AC23,AD23,IF(A71=AC24,AD24,IF(A71=AC25,AD25,IF(A71=AC26,AD26,IF(A71=AC27,AD27,IF(A71=AC28,AD28,IF(A71=AC29,AD29,IF(A71=AC30,AD30,IF(A71=AC31,AD31,IF(A71=AC32,AD32,IF(A71=AC33,AD33,IF(A71=AC34,AD34,IF(A71=AC35,AD35,IF(A71=AC36,AD36,IF(A71=AC37,AD37,IF(A71=AC38,AD38,IF(A71=AC39,AD39,IF(A71=AC40,AD40,IF(A71=AC41,AD41,IF(A71=AC42,AD42,IF(A71=AC43,AD43,IF(A71=AC44,AD44,IF(A71=AC45,AD45,IF(A71=AC46,AD46,IF(A71=AC47,AD47,IF(A71=AC48,AD48,IF(A71=AC49,AD49,IF(A71=AC50,AD51,IF(A71=AC52,AD52,IF(A71=AC53,AD53,IF(A71=AC54,AD54,IF(A71=AC55,AD55,IF(A71=AC56,AD56,IF(A71=AC57,AD57,IF(A71=AC58,1/D71,""))))))))))))))))))))))))))))))))))))))))))))))))))))))))</f>
        <v/>
      </c>
      <c r="J71" s="23">
        <f t="shared" si="1"/>
        <v>0</v>
      </c>
      <c r="K71" s="24" t="str">
        <f>IF(A71=AC3,J71*AD3,IF(A71=AC4,J71*AD4,IF(A71=AC5,J71*AD5,IF(A71=AC6,J71*AD6,IF(A71=AC7,J71*AD7,IF(A71=AC8,J71*AD8,IF(A71=AC9,J71*AD9,IF(A71=AC10,J71*AD10,IF(A71=AC11,J71*AD11,IF(A71=AC12,J71*AD12,IF(A71=AC13,J71*AD13,IF(A71=AC14,J71*AD14,IF(A71=AC15,J71*AD15,IF(A71=AC16,J71*AD16,IF(A71=AC17,J71*AD17,IF(A71=AC18,J71*AD18,IF(A71=AC19,J71*AD19,IF(A71=AC20,J71*AD20,IF(A71=AC21,J71*AD21,IF(A71=AC22,J71*AD22,IF(A71=AC23,J71*AD23,IF(A71=AC24,J71*AD24,IF(A71=AC25,J71*AD25,IF(A71=AC26,J71*AD26,IF(A71=AC27,J71*AD27,IF(A71=AC28,J71*AD28,IF(A71=AC29,J71*AD29,IF(A71=AC30,J71*AD30,IF(A71=AC31,J71*AD31,IF(A71=AC32,J71*AD32,IF(A71=AC33,J71*AD33,IF(A71=AC34,J71*AD34,IF(A71=AC35,J71*AD35,IF(A71=AC36,J71*AD36,IF(A71=AC37,J71*AD37,IF(A71=AC38,J71*AD38,IF(A71=AC39,J71*AD39,IF(A71=AC40,J71*AD40,IF(A71=AC41,J71*AD41,IF(A71=AC42,J71*AD42,IF(A71=AC43,J71*AD43,IF(A71=AC44,J71*AD44,IF(A71=AC45,J71*AD45,IF(A71=AC46,J71*AD46,IF(A71=AC47,J71*AD47,IF(A71=AC48,J71*AD48,IF(A71=AC49,J71*AD49,IF(A71=AC50,J71*AD50,IF(A71=AC51,J71*AD51,IF(A71=AC52,J71*AD52,IF(A71=AC53,J71*AD53,IF(A71=AC54,J71*AD54,IF(A71=AC55,J71*AD55,IF(A71=AC56,J71*AD56,IF(A71=AC57,J71*AD57,IF(A71=AC58,I71*J71,""))))))))))))))))))))))))))))))))))))))))))))))))))))))))</f>
        <v/>
      </c>
      <c r="L71" s="18"/>
      <c r="M71" s="7" t="str">
        <f>IF(L71=AA5,AB5,IF(L71=AA6,AB6,IF(L71=AA7,AB7,IF(L71=AA8,AB8,""))))</f>
        <v/>
      </c>
      <c r="N71" s="8" t="str">
        <f t="shared" si="2"/>
        <v/>
      </c>
      <c r="O71" s="328"/>
      <c r="P71" s="329"/>
      <c r="Q71" s="19"/>
      <c r="R71" s="23">
        <f t="shared" si="3"/>
        <v>0</v>
      </c>
      <c r="S71" s="24" t="str">
        <f>IF(A71=AC3,R71*AD3,IF(A71=AC4,R71*AD4,IF(A71=AC5,R71*AD5,IF(A71=AC6,R71*AD6,IF(A71=AC7,R71*AD7,IF(A71=AC8,R71*AD8,IF(A71=AC9,R71*AD9,IF(A71=AC10,R71*AD10,IF(A71=AC11,R71*AD11,IF(A71=AC12,R71*AD12,IF(A71=AC13,R71*AD13,IF(A71=AC14,R71*AD14,IF(A71=AC15,R71*AD15,IF(A71=AC16,R71*AD16,IF(A71=AC17,R71*AD17,IF(A71=AC18,R71*AD18,IF(A71=AC19,R71*AD19,IF(A71=AC20,R71*AD20,IF(A71=AC21,R71*AD21,IF(A71=AC22,R71*AD22,IF(A71=AC23,R71*AD23,IF(A71=AC24,R71*AD24,IF(A71=AC25,R71*AD25,IF(A71=AC26,R71*AD26,IF(A71=AC27,R71*AD27,IF(A71=AC28,R71*AD28,IF(A71=AC29,R71*AD29,IF(A71=AC30,R71*AD30,IF(A71=AC31,R71*AD31,IF(A71=AC32,R71*AD32,IF(A71=AC33,R71*AD33,IF(A71=AC34,R71*AD34,IF(A71=AC35,R71*AD35,IF(A71=AC36,R71*AD36,IF(A71=AC37,R71*AD37,IF(A71=AC38,R71*AD38,IF(A71=AC39,R71*AD39,IF(A71=AC40,R71*AD40,IF(A71=AC41,R71*AD41,IF(A71=AC42,R71*AD42,IF(A71=AC43,R71*AD43,IF(A71=AC44,R71*AD44,IF(A71=AC45,R71*AD45,IF(A71=AC46,R71*AD46,IF(A71=AC47,R71*AD47,IF(A71=AC48,R71*AD48,IF(A71=AC49,R71*AD49,IF(A71=AC50,R71*AD50,IF(A71=AC51,R71*AD51,IF(A71=AC52,R71*AD52,IF(A71=AC53,R71*AD53,IF(A71=AC54,R71*AD54,IF(A71=AC55,R71*AD55,IF(A71=AC56,R71*AD56,IF(A71=AC57,R71*AD57,IF(A71=AC58,I71*J71,""))))))))))))))))))))))))))))))))))))))))))))))))))))))))</f>
        <v/>
      </c>
      <c r="T71" s="7" t="str">
        <f t="shared" si="4"/>
        <v/>
      </c>
      <c r="U71" s="8" t="str">
        <f t="shared" si="5"/>
        <v/>
      </c>
      <c r="V71" s="8" t="str">
        <f t="shared" si="6"/>
        <v/>
      </c>
    </row>
    <row r="72" spans="1:22" x14ac:dyDescent="0.2">
      <c r="A72" s="4"/>
      <c r="B72" s="4"/>
      <c r="C72" s="5" t="str">
        <f t="shared" si="0"/>
        <v/>
      </c>
      <c r="D72" s="20"/>
      <c r="E72" s="21"/>
      <c r="F72" s="318"/>
      <c r="G72" s="319"/>
      <c r="H72" s="6"/>
      <c r="I72" s="7" t="str">
        <f>IF(A72=AC3,AD3,IF(A72=AC4,AD4,IF(A72=AC4,AD4,IF(A72=AC5,AD5,IF(A72=AC6,AD6,IF(A72=AC7,AD7,IF(A72=AC8,AD8,IF(A72=AC9,AD9,IF(A72=AC10,AD10,IF(A72=AC11,AD11,IF(A72=AC12,AD12,IF(A72=AC13,AD13,IF(A72=AC14,AD14,IF(A72=AC15,AD15,IF(A72=AC16,AD16,IF(A72=AC17,AD17,IF(A72=AC18,AD18,IF(A72=AC19,AD19,IF(A72=AC20,AD20,IF(A72=AC21,AD21,IF(A72=AC22,AD22,IF(A72=AC23,AD23,IF(A72=AC24,AD24,IF(A72=AC25,AD25,IF(A72=AC26,AD26,IF(A72=AC27,AD27,IF(A72=AC28,AD28,IF(A72=AC29,AD29,IF(A72=AC30,AD30,IF(A72=AC31,AD31,IF(A72=AC32,AD32,IF(A72=AC33,AD33,IF(A72=AC34,AD34,IF(A72=AC35,AD35,IF(A72=AC36,AD36,IF(A72=AC37,AD37,IF(A72=AC38,AD38,IF(A72=AC39,AD39,IF(A72=AC40,AD40,IF(A72=AC41,AD41,IF(A72=AC42,AD42,IF(A72=AC43,AD43,IF(A72=AC44,AD44,IF(A72=AC45,AD45,IF(A72=AC46,AD46,IF(A72=AC47,AD47,IF(A72=AC48,AD48,IF(A72=AC49,AD49,IF(A72=AC50,AD51,IF(A72=AC52,AD52,IF(A72=AC53,AD53,IF(A72=AC54,AD54,IF(A72=AC55,AD55,IF(A72=AC56,AD56,IF(A72=AC57,AD57,IF(A72=AC58,1/D72,""))))))))))))))))))))))))))))))))))))))))))))))))))))))))</f>
        <v/>
      </c>
      <c r="J72" s="23">
        <f t="shared" si="1"/>
        <v>0</v>
      </c>
      <c r="K72" s="24" t="str">
        <f>IF(A72=AC3,J72*AD3,IF(A72=AC4,J72*AD4,IF(A72=AC5,J72*AD5,IF(A72=AC6,J72*AD6,IF(A72=AC7,J72*AD7,IF(A72=AC8,J72*AD8,IF(A72=AC9,J72*AD9,IF(A72=AC10,J72*AD10,IF(A72=AC11,J72*AD11,IF(A72=AC12,J72*AD12,IF(A72=AC13,J72*AD13,IF(A72=AC14,J72*AD14,IF(A72=AC15,J72*AD15,IF(A72=AC16,J72*AD16,IF(A72=AC17,J72*AD17,IF(A72=AC18,J72*AD18,IF(A72=AC19,J72*AD19,IF(A72=AC20,J72*AD20,IF(A72=AC21,J72*AD21,IF(A72=AC22,J72*AD22,IF(A72=AC23,J72*AD23,IF(A72=AC24,J72*AD24,IF(A72=AC25,J72*AD25,IF(A72=AC26,J72*AD26,IF(A72=AC27,J72*AD27,IF(A72=AC28,J72*AD28,IF(A72=AC29,J72*AD29,IF(A72=AC30,J72*AD30,IF(A72=AC31,J72*AD31,IF(A72=AC32,J72*AD32,IF(A72=AC33,J72*AD33,IF(A72=AC34,J72*AD34,IF(A72=AC35,J72*AD35,IF(A72=AC36,J72*AD36,IF(A72=AC37,J72*AD37,IF(A72=AC38,J72*AD38,IF(A72=AC39,J72*AD39,IF(A72=AC40,J72*AD40,IF(A72=AC41,J72*AD41,IF(A72=AC42,J72*AD42,IF(A72=AC43,J72*AD43,IF(A72=AC44,J72*AD44,IF(A72=AC45,J72*AD45,IF(A72=AC46,J72*AD46,IF(A72=AC47,J72*AD47,IF(A72=AC48,J72*AD48,IF(A72=AC49,J72*AD49,IF(A72=AC50,J72*AD50,IF(A72=AC51,J72*AD51,IF(A72=AC52,J72*AD52,IF(A72=AC53,J72*AD53,IF(A72=AC54,J72*AD54,IF(A72=AC55,J72*AD55,IF(A72=AC56,J72*AD56,IF(A72=AC57,J72*AD57,IF(A72=AC58,I72*J72,""))))))))))))))))))))))))))))))))))))))))))))))))))))))))</f>
        <v/>
      </c>
      <c r="L72" s="18"/>
      <c r="M72" s="7" t="str">
        <f>IF(L72=AA5,AB5,IF(L72=AA6,AB6,IF(L72=AA7,AB7,IF(L72=AA8,AB8,""))))</f>
        <v/>
      </c>
      <c r="N72" s="8" t="str">
        <f t="shared" si="2"/>
        <v/>
      </c>
      <c r="O72" s="328"/>
      <c r="P72" s="329"/>
      <c r="Q72" s="19"/>
      <c r="R72" s="23">
        <f t="shared" si="3"/>
        <v>0</v>
      </c>
      <c r="S72" s="24" t="str">
        <f>IF(A72=AC3,R72*AD3,IF(A72=AC4,R72*AD4,IF(A72=AC5,R72*AD5,IF(A72=AC6,R72*AD6,IF(A72=AC7,R72*AD7,IF(A72=AC8,R72*AD8,IF(A72=AC9,R72*AD9,IF(A72=AC10,R72*AD10,IF(A72=AC11,R72*AD11,IF(A72=AC12,R72*AD12,IF(A72=AC13,R72*AD13,IF(A72=AC14,R72*AD14,IF(A72=AC15,R72*AD15,IF(A72=AC16,R72*AD16,IF(A72=AC17,R72*AD17,IF(A72=AC18,R72*AD18,IF(A72=AC19,R72*AD19,IF(A72=AC20,R72*AD20,IF(A72=AC21,R72*AD21,IF(A72=AC22,R72*AD22,IF(A72=AC23,R72*AD23,IF(A72=AC24,R72*AD24,IF(A72=AC25,R72*AD25,IF(A72=AC26,R72*AD26,IF(A72=AC27,R72*AD27,IF(A72=AC28,R72*AD28,IF(A72=AC29,R72*AD29,IF(A72=AC30,R72*AD30,IF(A72=AC31,R72*AD31,IF(A72=AC32,R72*AD32,IF(A72=AC33,R72*AD33,IF(A72=AC34,R72*AD34,IF(A72=AC35,R72*AD35,IF(A72=AC36,R72*AD36,IF(A72=AC37,R72*AD37,IF(A72=AC38,R72*AD38,IF(A72=AC39,R72*AD39,IF(A72=AC40,R72*AD40,IF(A72=AC41,R72*AD41,IF(A72=AC42,R72*AD42,IF(A72=AC43,R72*AD43,IF(A72=AC44,R72*AD44,IF(A72=AC45,R72*AD45,IF(A72=AC46,R72*AD46,IF(A72=AC47,R72*AD47,IF(A72=AC48,R72*AD48,IF(A72=AC49,R72*AD49,IF(A72=AC50,R72*AD50,IF(A72=AC51,R72*AD51,IF(A72=AC52,R72*AD52,IF(A72=AC53,R72*AD53,IF(A72=AC54,R72*AD54,IF(A72=AC55,R72*AD55,IF(A72=AC56,R72*AD56,IF(A72=AC57,R72*AD57,IF(A72=AC58,I72*J72,""))))))))))))))))))))))))))))))))))))))))))))))))))))))))</f>
        <v/>
      </c>
      <c r="T72" s="7" t="str">
        <f t="shared" si="4"/>
        <v/>
      </c>
      <c r="U72" s="8" t="str">
        <f t="shared" si="5"/>
        <v/>
      </c>
      <c r="V72" s="8" t="str">
        <f t="shared" si="6"/>
        <v/>
      </c>
    </row>
    <row r="73" spans="1:22" x14ac:dyDescent="0.2">
      <c r="A73" s="4"/>
      <c r="B73" s="4"/>
      <c r="C73" s="5" t="str">
        <f t="shared" si="0"/>
        <v/>
      </c>
      <c r="D73" s="20"/>
      <c r="E73" s="21"/>
      <c r="F73" s="318"/>
      <c r="G73" s="319"/>
      <c r="H73" s="6"/>
      <c r="I73" s="7" t="str">
        <f>IF(A73=AC3,AD3,IF(A73=AC4,AD4,IF(A73=AC4,AD4,IF(A73=AC5,AD5,IF(A73=AC6,AD6,IF(A73=AC7,AD7,IF(A73=AC8,AD8,IF(A73=AC9,AD9,IF(A73=AC10,AD10,IF(A73=AC11,AD11,IF(A73=AC12,AD12,IF(A73=AC13,AD13,IF(A73=AC14,AD14,IF(A73=AC15,AD15,IF(A73=AC16,AD16,IF(A73=AC17,AD17,IF(A73=AC18,AD18,IF(A73=AC19,AD19,IF(A73=AC20,AD20,IF(A73=AC21,AD21,IF(A73=AC22,AD22,IF(A73=AC23,AD23,IF(A73=AC24,AD24,IF(A73=AC25,AD25,IF(A73=AC26,AD26,IF(A73=AC27,AD27,IF(A73=AC28,AD28,IF(A73=AC29,AD29,IF(A73=AC30,AD30,IF(A73=AC31,AD31,IF(A73=AC32,AD32,IF(A73=AC33,AD33,IF(A73=AC34,AD34,IF(A73=AC35,AD35,IF(A73=AC36,AD36,IF(A73=AC37,AD37,IF(A73=AC38,AD38,IF(A73=AC39,AD39,IF(A73=AC40,AD40,IF(A73=AC41,AD41,IF(A73=AC42,AD42,IF(A73=AC43,AD43,IF(A73=AC44,AD44,IF(A73=AC45,AD45,IF(A73=AC46,AD46,IF(A73=AC47,AD47,IF(A73=AC48,AD48,IF(A73=AC49,AD49,IF(A73=AC50,AD51,IF(A73=AC52,AD52,IF(A73=AC53,AD53,IF(A73=AC54,AD54,IF(A73=AC55,AD55,IF(A73=AC56,AD56,IF(A73=AC57,AD57,IF(A73=AC58,1/D73,""))))))))))))))))))))))))))))))))))))))))))))))))))))))))</f>
        <v/>
      </c>
      <c r="J73" s="23">
        <f t="shared" si="1"/>
        <v>0</v>
      </c>
      <c r="K73" s="24" t="str">
        <f>IF(A73=AC3,J73*AD3,IF(A73=AC4,J73*AD4,IF(A73=AC5,J73*AD5,IF(A73=AC6,J73*AD6,IF(A73=AC7,J73*AD7,IF(A73=AC8,J73*AD8,IF(A73=AC9,J73*AD9,IF(A73=AC10,J73*AD10,IF(A73=AC11,J73*AD11,IF(A73=AC12,J73*AD12,IF(A73=AC13,J73*AD13,IF(A73=AC14,J73*AD14,IF(A73=AC15,J73*AD15,IF(A73=AC16,J73*AD16,IF(A73=AC17,J73*AD17,IF(A73=AC18,J73*AD18,IF(A73=AC19,J73*AD19,IF(A73=AC20,J73*AD20,IF(A73=AC21,J73*AD21,IF(A73=AC22,J73*AD22,IF(A73=AC23,J73*AD23,IF(A73=AC24,J73*AD24,IF(A73=AC25,J73*AD25,IF(A73=AC26,J73*AD26,IF(A73=AC27,J73*AD27,IF(A73=AC28,J73*AD28,IF(A73=AC29,J73*AD29,IF(A73=AC30,J73*AD30,IF(A73=AC31,J73*AD31,IF(A73=AC32,J73*AD32,IF(A73=AC33,J73*AD33,IF(A73=AC34,J73*AD34,IF(A73=AC35,J73*AD35,IF(A73=AC36,J73*AD36,IF(A73=AC37,J73*AD37,IF(A73=AC38,J73*AD38,IF(A73=AC39,J73*AD39,IF(A73=AC40,J73*AD40,IF(A73=AC41,J73*AD41,IF(A73=AC42,J73*AD42,IF(A73=AC43,J73*AD43,IF(A73=AC44,J73*AD44,IF(A73=AC45,J73*AD45,IF(A73=AC46,J73*AD46,IF(A73=AC47,J73*AD47,IF(A73=AC48,J73*AD48,IF(A73=AC49,J73*AD49,IF(A73=AC50,J73*AD50,IF(A73=AC51,J73*AD51,IF(A73=AC52,J73*AD52,IF(A73=AC53,J73*AD53,IF(A73=AC54,J73*AD54,IF(A73=AC55,J73*AD55,IF(A73=AC56,J73*AD56,IF(A73=AC57,J73*AD57,IF(A73=AC58,I73*J73,""))))))))))))))))))))))))))))))))))))))))))))))))))))))))</f>
        <v/>
      </c>
      <c r="L73" s="18"/>
      <c r="M73" s="7" t="str">
        <f>IF(L73=AA5,AB5,IF(L73=AA6,AB6,IF(L73=AA7,AB7,IF(L73=AA8,AB8,""))))</f>
        <v/>
      </c>
      <c r="N73" s="8" t="str">
        <f t="shared" si="2"/>
        <v/>
      </c>
      <c r="O73" s="328"/>
      <c r="P73" s="329"/>
      <c r="Q73" s="19"/>
      <c r="R73" s="23">
        <f t="shared" si="3"/>
        <v>0</v>
      </c>
      <c r="S73" s="24" t="str">
        <f>IF(A73=AC3,R73*AD3,IF(A73=AC4,R73*AD4,IF(A73=AC5,R73*AD5,IF(A73=AC6,R73*AD6,IF(A73=AC7,R73*AD7,IF(A73=AC8,R73*AD8,IF(A73=AC9,R73*AD9,IF(A73=AC10,R73*AD10,IF(A73=AC11,R73*AD11,IF(A73=AC12,R73*AD12,IF(A73=AC13,R73*AD13,IF(A73=AC14,R73*AD14,IF(A73=AC15,R73*AD15,IF(A73=AC16,R73*AD16,IF(A73=AC17,R73*AD17,IF(A73=AC18,R73*AD18,IF(A73=AC19,R73*AD19,IF(A73=AC20,R73*AD20,IF(A73=AC21,R73*AD21,IF(A73=AC22,R73*AD22,IF(A73=AC23,R73*AD23,IF(A73=AC24,R73*AD24,IF(A73=AC25,R73*AD25,IF(A73=AC26,R73*AD26,IF(A73=AC27,R73*AD27,IF(A73=AC28,R73*AD28,IF(A73=AC29,R73*AD29,IF(A73=AC30,R73*AD30,IF(A73=AC31,R73*AD31,IF(A73=AC32,R73*AD32,IF(A73=AC33,R73*AD33,IF(A73=AC34,R73*AD34,IF(A73=AC35,R73*AD35,IF(A73=AC36,R73*AD36,IF(A73=AC37,R73*AD37,IF(A73=AC38,R73*AD38,IF(A73=AC39,R73*AD39,IF(A73=AC40,R73*AD40,IF(A73=AC41,R73*AD41,IF(A73=AC42,R73*AD42,IF(A73=AC43,R73*AD43,IF(A73=AC44,R73*AD44,IF(A73=AC45,R73*AD45,IF(A73=AC46,R73*AD46,IF(A73=AC47,R73*AD47,IF(A73=AC48,R73*AD48,IF(A73=AC49,R73*AD49,IF(A73=AC50,R73*AD50,IF(A73=AC51,R73*AD51,IF(A73=AC52,R73*AD52,IF(A73=AC53,R73*AD53,IF(A73=AC54,R73*AD54,IF(A73=AC55,R73*AD55,IF(A73=AC56,R73*AD56,IF(A73=AC57,R73*AD57,IF(A73=AC58,I73*J73,""))))))))))))))))))))))))))))))))))))))))))))))))))))))))</f>
        <v/>
      </c>
      <c r="T73" s="7" t="str">
        <f t="shared" si="4"/>
        <v/>
      </c>
      <c r="U73" s="8" t="str">
        <f t="shared" si="5"/>
        <v/>
      </c>
      <c r="V73" s="8" t="str">
        <f t="shared" si="6"/>
        <v/>
      </c>
    </row>
    <row r="74" spans="1:22" ht="15" customHeight="1" x14ac:dyDescent="0.2">
      <c r="A74" s="306" t="s">
        <v>126</v>
      </c>
      <c r="B74" s="307"/>
      <c r="C74" s="307"/>
      <c r="D74" s="307"/>
      <c r="E74" s="307"/>
      <c r="F74" s="307"/>
      <c r="G74" s="307"/>
      <c r="H74" s="307"/>
      <c r="I74" s="307"/>
      <c r="J74" s="307"/>
      <c r="K74" s="307"/>
      <c r="L74" s="307"/>
      <c r="M74" s="308"/>
      <c r="N74" s="42">
        <f>SUM(N65:N73)</f>
        <v>0</v>
      </c>
      <c r="O74" s="326"/>
      <c r="P74" s="327"/>
      <c r="Q74" s="19"/>
      <c r="R74" s="40"/>
      <c r="S74" s="41"/>
      <c r="T74" s="39"/>
      <c r="U74" s="42">
        <f>SUM(U65:U73)</f>
        <v>0</v>
      </c>
      <c r="V74" s="42">
        <f t="shared" si="6"/>
        <v>0</v>
      </c>
    </row>
    <row r="75" spans="1:22" x14ac:dyDescent="0.2">
      <c r="A75" s="284" t="s">
        <v>94</v>
      </c>
      <c r="B75" s="285"/>
      <c r="C75" s="285"/>
      <c r="D75" s="285"/>
      <c r="E75" s="285"/>
      <c r="F75" s="285"/>
      <c r="G75" s="285"/>
      <c r="H75" s="285"/>
      <c r="I75" s="285"/>
      <c r="J75" s="285"/>
      <c r="K75" s="285"/>
      <c r="L75" s="285"/>
      <c r="M75" s="285"/>
      <c r="N75" s="285"/>
      <c r="O75" s="285"/>
      <c r="P75" s="285"/>
      <c r="Q75" s="285"/>
      <c r="R75" s="285"/>
      <c r="S75" s="285"/>
      <c r="T75" s="285"/>
      <c r="U75" s="285"/>
      <c r="V75" s="286"/>
    </row>
    <row r="76" spans="1:22" s="11" customFormat="1" ht="24" customHeight="1" x14ac:dyDescent="0.25">
      <c r="A76" s="304" t="s">
        <v>84</v>
      </c>
      <c r="B76" s="47"/>
      <c r="C76" s="304" t="s">
        <v>122</v>
      </c>
      <c r="D76" s="304"/>
      <c r="E76" s="298" t="s">
        <v>5</v>
      </c>
      <c r="F76" s="298" t="s">
        <v>129</v>
      </c>
      <c r="G76" s="298" t="s">
        <v>128</v>
      </c>
      <c r="H76" s="298" t="s">
        <v>123</v>
      </c>
      <c r="I76" s="298" t="s">
        <v>14</v>
      </c>
      <c r="J76" s="298" t="s">
        <v>12</v>
      </c>
      <c r="K76" s="298" t="s">
        <v>6</v>
      </c>
      <c r="L76" s="304" t="s">
        <v>73</v>
      </c>
      <c r="M76" s="304" t="s">
        <v>7</v>
      </c>
      <c r="N76" s="298" t="s">
        <v>7</v>
      </c>
      <c r="O76" s="298" t="s">
        <v>129</v>
      </c>
      <c r="P76" s="304" t="s">
        <v>81</v>
      </c>
      <c r="Q76" s="304" t="s">
        <v>80</v>
      </c>
      <c r="R76" s="298" t="s">
        <v>5</v>
      </c>
      <c r="S76" s="298" t="s">
        <v>6</v>
      </c>
      <c r="T76" s="298" t="s">
        <v>7</v>
      </c>
      <c r="U76" s="298" t="s">
        <v>7</v>
      </c>
      <c r="V76" s="298" t="s">
        <v>7</v>
      </c>
    </row>
    <row r="77" spans="1:22" s="11" customFormat="1" ht="36" x14ac:dyDescent="0.25">
      <c r="A77" s="304"/>
      <c r="B77" s="47"/>
      <c r="C77" s="36" t="s">
        <v>91</v>
      </c>
      <c r="D77" s="36" t="s">
        <v>90</v>
      </c>
      <c r="E77" s="299"/>
      <c r="F77" s="299"/>
      <c r="G77" s="305"/>
      <c r="H77" s="305"/>
      <c r="I77" s="305"/>
      <c r="J77" s="299"/>
      <c r="K77" s="299"/>
      <c r="L77" s="304"/>
      <c r="M77" s="304"/>
      <c r="N77" s="299"/>
      <c r="O77" s="299"/>
      <c r="P77" s="304"/>
      <c r="Q77" s="304"/>
      <c r="R77" s="299"/>
      <c r="S77" s="299"/>
      <c r="T77" s="299"/>
      <c r="U77" s="299"/>
      <c r="V77" s="299"/>
    </row>
    <row r="78" spans="1:22" x14ac:dyDescent="0.2">
      <c r="A78" s="37">
        <v>1</v>
      </c>
      <c r="B78" s="46"/>
      <c r="C78" s="300" t="s">
        <v>83</v>
      </c>
      <c r="D78" s="301"/>
      <c r="E78" s="37">
        <v>2</v>
      </c>
      <c r="F78" s="38" t="s">
        <v>86</v>
      </c>
      <c r="G78" s="38" t="s">
        <v>87</v>
      </c>
      <c r="H78" s="38" t="s">
        <v>88</v>
      </c>
      <c r="I78" s="38" t="s">
        <v>125</v>
      </c>
      <c r="J78" s="37">
        <v>3</v>
      </c>
      <c r="K78" s="37">
        <v>4</v>
      </c>
      <c r="L78" s="302">
        <v>5</v>
      </c>
      <c r="M78" s="303"/>
      <c r="N78" s="37">
        <v>6</v>
      </c>
      <c r="O78" s="38" t="s">
        <v>92</v>
      </c>
      <c r="P78" s="38" t="s">
        <v>93</v>
      </c>
      <c r="Q78" s="38" t="s">
        <v>131</v>
      </c>
      <c r="R78" s="37">
        <v>7</v>
      </c>
      <c r="S78" s="37">
        <v>8</v>
      </c>
      <c r="T78" s="37">
        <v>9</v>
      </c>
      <c r="U78" s="37">
        <v>10</v>
      </c>
      <c r="V78" s="37">
        <v>11</v>
      </c>
    </row>
    <row r="79" spans="1:22" ht="24" x14ac:dyDescent="0.2">
      <c r="A79" s="4" t="s">
        <v>95</v>
      </c>
      <c r="B79" s="4"/>
      <c r="C79" s="5" t="str">
        <f t="shared" ref="C79:C84" si="7">IF(A79="Alte substante","Introduceti CMA","")</f>
        <v/>
      </c>
      <c r="D79" s="20">
        <v>123</v>
      </c>
      <c r="E79" s="19">
        <v>10000</v>
      </c>
      <c r="F79" s="19">
        <v>100</v>
      </c>
      <c r="G79" s="19">
        <v>10</v>
      </c>
      <c r="H79" s="19">
        <v>160</v>
      </c>
      <c r="I79" s="31">
        <f>IF(A79=AF3,AG3,IF(A79=AF4,AG4,IF(A79=AF4,AG4,IF(A79=AF5,AG5,IF(A79=AF6,AG6,IF(A79=AF7,AG7,IF(A79=AF8,AG8,IF(A79=AF9,AG9,IF(A79=AF10,AG10,IF(A79=AF11,AG11,IF(A79=AF12,AG12,IF(A79=AF13,AG13,IF(A79=AF14,AG14,IF(A79=AF15,AG15,IF(A79=AF16,AG16,IF(A79=AF17,AG17,IF(A79=AF18,AG18,IF(A79=AF19,AG19,IF(A79=AF20,AG20,IF(A79=AF21,AG21,IF(A79=AF22,AG22,IF(A79=AF23,AG23,IF(A79=AF24,AG24,IF(A79=AF25,AG25,IF(A79=AF26,AG26,IF(A79=AF27,AG27,IF(A79=AF28,AG28,IF(A79=AF29,AG29,IF(A79=AF30,1/D79, "")))))))))))))))))))))))))))))</f>
        <v>0.33</v>
      </c>
      <c r="J79" s="23">
        <f>F79*G79*H79*10^-6</f>
        <v>0.16</v>
      </c>
      <c r="K79" s="32">
        <f>IF(A79=AF3,J79*AG3,IF(A79=AF4,J79*AG4,IF(A79=AF5,J79*AG5,IF(A79=AF6,J79*AG6,IF(A79=AF7,J79*AG7,IF(A79=AF8,J79*AG8,IF(A79=AF9,J79*AG9,IF(A79=AF10,J79*AG10,IF(A79=AF11,J79*AG11,IF(A79=AF12,J79*AG12,IF(A79=AF13,J79*AG13,IF(A79=AF14,J79*AG14,IF(A79=AF15,J79*AG15,IF(A79=AF16,J79*AG16,IF(A79=AF17,J79*AG17,IF(A79=AF18,J79*AG18,IF(A79=AF19,J79*AG19,IF(A79=AF20,J79*AG20,IF(A79=AF21,J79*AG21,IF(A79=AF22,J79*AG22,IF(A79=AF23,J79*AG23,IF(A79=AF24,J79*AG24,IF(A79=AF25,J79*AG25,IF(A79=AF26,J79*AG26,IF(A79=AF27,J79*AG27,IF(A79=AF28,J79*AG28,IF(A79=AF29,J79*AG29,IF(A79=AF30,I79*J79,""))))))))))))))))))))))))))))</f>
        <v>5.2800000000000007E-2</v>
      </c>
      <c r="L79" s="18" t="s">
        <v>75</v>
      </c>
      <c r="M79" s="34">
        <f>IF(L79=AF34,AG34,IF(L79=AF35,AG35,IF(L79=AF36,AG36,IF(L79=AF37,AG37,""))))</f>
        <v>280.8</v>
      </c>
      <c r="N79" s="34">
        <f>IFERROR(M79*K79,"")</f>
        <v>14.826240000000002</v>
      </c>
      <c r="O79" s="44">
        <v>100</v>
      </c>
      <c r="P79" s="19">
        <v>10</v>
      </c>
      <c r="Q79" s="19">
        <v>160</v>
      </c>
      <c r="R79" s="23">
        <f>O79*P79*Q79*10^-6</f>
        <v>0.16</v>
      </c>
      <c r="S79" s="32">
        <f>IF(A79=AF3,R79*AG3,IF(A79=AF4,R79*AG4,IF(A79=AF5,R79*AG5,IF(A79=AF6,R79*AG6,IF(A79=AF7,R79*AG7,IF(A79=AF8,R79*AG8,IF(A79=AF9,R79*AG9,IF(A79=AF10,R79*AG10,IF(A79=AF11,R79*AG11,IF(A79=AF12,R79*AG12,IF(A79=AF13,R79*AG13,IF(A79=AF14,R79*AG14,IF(A79=AF15,R79*AG15,IF(A79=AF16,R79*AG16,IF(A79=AF17,R79*AG17,IF(A79=AF18,R79*AG18,IF(A79=AF19,R79*AG19,IF(A79=AF20,R79*AG20,IF(A79=AF21,R79*AG21,IF(A79=AF22,R79*AG22,IF(A79=AF23,R79*AG23,IF(A79=AF24,R79*AG24,IF(A79=AF25,R79*AG25,IF(A79=AF26,R79*AG26,IF(A79=AF27,R79*AG27,IF(A79=AF28,R79*AG28,IF(A79=AF29,R79*AG29,IF(A79=AF30,I79*R79,""))))))))))))))))))))))))))))</f>
        <v>5.2800000000000007E-2</v>
      </c>
      <c r="T79" s="19"/>
      <c r="U79" s="8">
        <f t="shared" ref="U79:U84" si="8">IFERROR(M79*S79*T79,"")</f>
        <v>0</v>
      </c>
      <c r="V79" s="8">
        <f>IFERROR(N79+U79,"")</f>
        <v>14.826240000000002</v>
      </c>
    </row>
    <row r="80" spans="1:22" x14ac:dyDescent="0.2">
      <c r="A80" s="4" t="s">
        <v>108</v>
      </c>
      <c r="B80" s="4"/>
      <c r="C80" s="5" t="str">
        <f t="shared" si="7"/>
        <v/>
      </c>
      <c r="D80" s="20"/>
      <c r="E80" s="19">
        <v>0.1</v>
      </c>
      <c r="F80" s="19"/>
      <c r="G80" s="19">
        <v>2</v>
      </c>
      <c r="H80" s="19">
        <v>100</v>
      </c>
      <c r="I80" s="31">
        <f>IF(A80=AF3,AG3,IF(A80=AF4,AG4,IF(A80=AF4,AG4,IF(A80=AF5,AG5,IF(A80=AF6,AG6,IF(A80=AF7,AG7,IF(A80=AF8,AG8,IF(A80=AF9,AG9,IF(A80=AF10,AG10,IF(A80=AF11,AG11,IF(A80=AF12,AG12,IF(A80=AF13,AG13,IF(A80=AF14,AG14,IF(A80=AF15,AG15,IF(A80=AF16,AG16,IF(A80=AF17,AG17,IF(A80=AF18,AG18,IF(A80=AF19,AG19,IF(A80=AF20,AG20,IF(A80=AF21,AG21,IF(A80=AF22,AG22,IF(A80=AF23,AG23,IF(A80=AF24,AG24,IF(A80=AF25,AG25,IF(A80=AF26,AG26,IF(A80=AF27,AG27,IF(A80=AF28,AG28,IF(A80=AF29,AG29,IF(A80=AF30,1/D80, "")))))))))))))))))))))))))))))</f>
        <v>10</v>
      </c>
      <c r="J80" s="23">
        <f t="shared" ref="J80:J84" si="9">F80*G80*H80*10^-6</f>
        <v>0</v>
      </c>
      <c r="K80" s="32">
        <f>IF(A80=AF3,J80*AG3,IF(A80=AF4,J80*AG4,IF(A80=AF5,J80*AG5,IF(A80=AF6,J80*AG6,IF(A80=AF7,J80*AG7,IF(A80=AF8,J80*AG8,IF(A80=AF9,J80*AG9,IF(A80=AF10,J80*AG10,IF(A80=AF11,J80*AG11,IF(A80=AF12,J80*AG12,IF(A80=AF13,J80*AG13,IF(A80=AF14,J80*AG14,IF(A80=AF15,J80*AG15,IF(A80=AF16,J80*AG16,IF(A80=AF17,J80*AG17,IF(A80=AF18,J80*AG18,IF(A80=AF19,J80*AG19,IF(A80=AF20,J80*AG20,IF(A80=AF21,J80*AG21,IF(A80=AF22,J80*AG22,IF(A80=AF23,J80*AG23,IF(A80=AF24,J80*AG24,IF(A80=AF25,J80*AG25,IF(A80=AF26,J80*AG26,IF(A80=AF27,J80*AG27,IF(A80=AF28,J80*AG28,IF(A80=AF29,J80*AG29,IF(A80=AF30,I80*J80,""))))))))))))))))))))))))))))</f>
        <v>0</v>
      </c>
      <c r="L80" s="18" t="s">
        <v>74</v>
      </c>
      <c r="M80" s="34">
        <f>IF(L80=AF34,AG34,IF(L80=AF35,AG35,IF(L80=AF36,AG36,IF(L80=AF37,AG37,""))))</f>
        <v>280.8</v>
      </c>
      <c r="N80" s="34">
        <f t="shared" ref="N80:N84" si="10">IFERROR(M80*K80,"")</f>
        <v>0</v>
      </c>
      <c r="O80" s="44">
        <v>10000</v>
      </c>
      <c r="P80" s="19"/>
      <c r="Q80" s="19"/>
      <c r="R80" s="23">
        <f t="shared" ref="R80:R84" si="11">O80*P80*Q80*10^-6</f>
        <v>0</v>
      </c>
      <c r="S80" s="23">
        <f>IF(A80=AF3,R80*AG3,IF(A80=AF4,R80*AG4,IF(A80=AF5,R80*AG5,IF(A80=AF6,R80*AG6,IF(A80=AF7,R80*AG7,IF(A80=AF8,R80*AG8,IF(A80=AF9,R80*AG9,IF(A80=AF10,R80*AG10,IF(A80=AF11,R80*AG11,IF(A80=AF12,R80*AG12,IF(A80=AF13,R80*AG13,IF(A80=AF14,R80*AG14,IF(A80=AF15,R80*AG15,IF(A80=AF16,R80*AG16,IF(A80=AF17,R80*AG17,IF(A80=AF18,R80*AG18,IF(A80=AF19,R80*AG19,IF(A80=AF20,R80*AG20,IF(A80=AF21,R80*AG21,IF(A80=AF22,R80*AG22,IF(A80=AF23,R80*AG23,IF(A80=AF24,R80*AG24,IF(A80=AF25,R80*AG25,IF(A80=AF26,R80*AG26,IF(A80=AF27,R80*AG27,IF(A80=AF28,R80*AG28,IF(A80=AF29,R80*AG29,IF(A80=AF30,I80*R80,""))))))))))))))))))))))))))))</f>
        <v>0</v>
      </c>
      <c r="T80" s="19"/>
      <c r="U80" s="8">
        <f t="shared" si="8"/>
        <v>0</v>
      </c>
      <c r="V80" s="8">
        <f t="shared" ref="V80:V84" si="12">IFERROR(N80+U80,"")</f>
        <v>0</v>
      </c>
    </row>
    <row r="81" spans="1:22" x14ac:dyDescent="0.2">
      <c r="A81" s="4"/>
      <c r="B81" s="4"/>
      <c r="C81" s="5" t="str">
        <f t="shared" si="7"/>
        <v/>
      </c>
      <c r="D81" s="20"/>
      <c r="E81" s="19"/>
      <c r="F81" s="19"/>
      <c r="G81" s="19"/>
      <c r="H81" s="19"/>
      <c r="I81" s="31" t="str">
        <f>IF(A81=AF3,AG3,IF(A81=AF4,AG4,IF(A81=AF4,AG4,IF(A81=AF5,AG5,IF(A81=AF6,AG6,IF(A81=AF7,AG7,IF(A81=AF8,AG8,IF(A81=AF9,AG9,IF(A81=AF10,AG10,IF(A81=AF11,AG11,IF(A81=AF12,AG12,IF(A81=AF13,AG13,IF(A81=AF14,AG14,IF(A81=AF15,AG15,IF(A81=AF16,AG16,IF(A81=AF17,AG17,IF(A81=AF18,AG18,IF(A81=AF19,AG19,IF(A81=AF20,AG20,IF(A81=AF21,AG21,IF(A81=AF22,AG22,IF(A81=AF23,AG23,IF(A81=AF24,AG24,IF(A81=AF25,AG25,IF(A81=AF26,AG26,IF(A81=AF27,AG27,IF(A81=AF28,AG28,IF(A81=AF29,AG29,IF(A81=AF30,1/D81, "")))))))))))))))))))))))))))))</f>
        <v/>
      </c>
      <c r="J81" s="23">
        <f t="shared" si="9"/>
        <v>0</v>
      </c>
      <c r="K81" s="32" t="str">
        <f>IF(A81=AF3,J81*AG3,IF(A81=AF4,J81*AG4,IF(A81=AF5,J81*AG5,IF(A81=AF6,J81*AG6,IF(A81=AF7,J81*AG7,IF(A81=AF8,J81*AG8,IF(A81=AF9,J81*AG9,IF(A81=AF10,J81*AG10,IF(A81=AF11,J81*AG11,IF(A81=AF12,J81*AG12,IF(A81=AF13,J81*AG13,IF(A81=AF14,J81*AG14,IF(A81=AF15,J81*AG15,IF(A81=AF16,J81*AG16,IF(A81=AF17,J81*AG17,IF(A81=AF18,J81*AG18,IF(A81=AF19,J81*AG19,IF(A81=AF20,J81*AG20,IF(A81=AF21,J81*AG21,IF(A81=AF22,J81*AG22,IF(A81=AF23,J81*AG23,IF(A81=AF24,J81*AG24,IF(A81=AF25,J81*AG25,IF(A81=AF26,J81*AG26,IF(A81=AF27,J81*AG27,IF(A81=AF28,J81*AG28,IF(A81=AF29,J81*AG29,IF(A81=AF30,I81*J81,""))))))))))))))))))))))))))))</f>
        <v/>
      </c>
      <c r="L81" s="18"/>
      <c r="M81" s="34" t="str">
        <f>IF(L81=AF34,AG34,IF(L81=AF35,AG35,IF(L81=AF36,AG36,IF(L81=AF37,AG37,""))))</f>
        <v/>
      </c>
      <c r="N81" s="34" t="str">
        <f t="shared" si="10"/>
        <v/>
      </c>
      <c r="O81" s="44"/>
      <c r="P81" s="19"/>
      <c r="Q81" s="19"/>
      <c r="R81" s="23">
        <f t="shared" si="11"/>
        <v>0</v>
      </c>
      <c r="S81" s="23" t="str">
        <f>IF(A81=AF3,R81*AG3,IF(A81=AF4,R81*AG4,IF(A81=AF5,R81*AG5,IF(A81=AF6,R81*AG6,IF(A81=AF7,R81*AG7,IF(A81=AF8,R81*AG8,IF(A81=AF9,R81*AG9,IF(A81=AF10,R81*AG10,IF(A81=AF11,R81*AG11,IF(A81=AF12,R81*AG12,IF(A81=AF13,R81*AG13,IF(A81=AF14,R81*AG14,IF(A81=AF15,R81*AG15,IF(A81=AF16,R81*AG16,IF(A81=AF17,R81*AG17,IF(A81=AF18,R81*AG18,IF(A81=AF19,R81*AG19,IF(A81=AF20,R81*AG20,IF(A81=AF21,R81*AG21,IF(A81=AF22,R81*AG22,IF(A81=AF23,R81*AG23,IF(A81=AF24,R81*AG24,IF(A81=AF25,R81*AG25,IF(A81=AF26,R81*AG26,IF(A81=AF27,R81*AG27,IF(A81=AF28,R81*AG28,IF(A81=AF29,R81*AG29,IF(A81=AF30,I81*R81,""))))))))))))))))))))))))))))</f>
        <v/>
      </c>
      <c r="T81" s="19"/>
      <c r="U81" s="8" t="str">
        <f t="shared" si="8"/>
        <v/>
      </c>
      <c r="V81" s="8" t="str">
        <f t="shared" si="12"/>
        <v/>
      </c>
    </row>
    <row r="82" spans="1:22" x14ac:dyDescent="0.2">
      <c r="A82" s="4"/>
      <c r="B82" s="4"/>
      <c r="C82" s="5" t="str">
        <f t="shared" si="7"/>
        <v/>
      </c>
      <c r="D82" s="20"/>
      <c r="E82" s="19"/>
      <c r="F82" s="19"/>
      <c r="G82" s="19"/>
      <c r="H82" s="19"/>
      <c r="I82" s="31" t="str">
        <f>IF(A82=AF3,AG3,IF(A82=AF4,AG4,IF(A82=AF4,AG4,IF(A82=AF5,AG5,IF(A82=AF6,AG6,IF(A82=AF7,AG7,IF(A82=AF8,AG8,IF(A82=AF9,AG9,IF(A82=AF10,AG10,IF(A82=AF11,AG11,IF(A82=AF12,AG12,IF(A82=AF13,AG13,IF(A82=AF14,AG14,IF(A82=AF15,AG15,IF(A82=AF16,AG16,IF(A82=AF17,AG17,IF(A82=AF18,AG18,IF(A82=AF19,AG19,IF(A82=AF20,AG20,IF(A82=AF21,AG21,IF(A82=AF22,AG22,IF(A82=AF23,AG23,IF(A82=AF24,AG24,IF(A82=AF25,AG25,IF(A82=AF26,AG26,IF(A82=AF27,AG27,IF(A82=AF28,AG28,IF(A82=AF29,AG29,IF(A82=AF30,1/D82, "")))))))))))))))))))))))))))))</f>
        <v/>
      </c>
      <c r="J82" s="23">
        <f t="shared" si="9"/>
        <v>0</v>
      </c>
      <c r="K82" s="32" t="str">
        <f>IF(A82=AF3,J82*AG3,IF(A82=AF4,J82*AG4,IF(A82=AF5,J82*AG5,IF(A82=AF6,J82*AG6,IF(A82=AF7,J82*AG7,IF(A82=AF8,J82*AG8,IF(A82=AF9,J82*AG9,IF(A82=AF10,J82*AG10,IF(A82=AF11,J82*AG11,IF(A82=AF12,J82*AG12,IF(A82=AF13,J82*AG13,IF(A82=AF14,J82*AG14,IF(A82=AF15,J82*AG15,IF(A82=AF16,J82*AG16,IF(A82=AF17,J82*AG17,IF(A82=AF18,J82*AG18,IF(A82=AF19,J82*AG19,IF(A82=AF20,J82*AG20,IF(A82=AF21,J82*AG21,IF(A82=AF22,J82*AG22,IF(A82=AF23,J82*AG23,IF(A82=AF24,J82*AG24,IF(A82=AF25,J82*AG25,IF(A82=AF26,J82*AG26,IF(A82=AF27,J82*AG27,IF(A82=AF28,J82*AG28,IF(A82=AF29,J82*AG29,IF(A82=AF30,I82*J82,""))))))))))))))))))))))))))))</f>
        <v/>
      </c>
      <c r="L82" s="18"/>
      <c r="M82" s="34" t="str">
        <f>IF(L82=AF34,AG34,IF(L82=AF35,AG35,IF(L82=AF36,AG36,IF(L82=AF37,AG37,""))))</f>
        <v/>
      </c>
      <c r="N82" s="34" t="str">
        <f t="shared" si="10"/>
        <v/>
      </c>
      <c r="O82" s="44"/>
      <c r="P82" s="19"/>
      <c r="Q82" s="19"/>
      <c r="R82" s="23">
        <f t="shared" si="11"/>
        <v>0</v>
      </c>
      <c r="S82" s="23" t="str">
        <f>IF(A82=AF3,R82*AG3,IF(A82=AF4,R82*AG4,IF(A82=AF5,R82*AG5,IF(A82=AF6,R82*AG6,IF(A82=AF7,R82*AG7,IF(A82=AF8,R82*AG8,IF(A82=AF9,R82*AG9,IF(A82=AF10,R82*AG10,IF(A82=AF11,R82*AG11,IF(A82=AF12,R82*AG12,IF(A82=AF13,R82*AG13,IF(A82=AF14,R82*AG14,IF(A82=AF15,R82*AG15,IF(A82=AF16,R82*AG16,IF(A82=AF17,R82*AG17,IF(A82=AF18,R82*AG18,IF(A82=AF19,R82*AG19,IF(A82=AF20,R82*AG20,IF(A82=AF21,R82*AG21,IF(A82=AF22,R82*AG22,IF(A82=AF23,R82*AG23,IF(A82=AF24,R82*AG24,IF(A82=AF25,R82*AG25,IF(A82=AF26,R82*AG26,IF(A82=AF27,R82*AG27,IF(A82=AF28,R82*AG28,IF(A82=AF29,R82*AG29,IF(A82=AF30,I82*R82,""))))))))))))))))))))))))))))</f>
        <v/>
      </c>
      <c r="T82" s="19"/>
      <c r="U82" s="8" t="str">
        <f t="shared" si="8"/>
        <v/>
      </c>
      <c r="V82" s="8" t="str">
        <f t="shared" si="12"/>
        <v/>
      </c>
    </row>
    <row r="83" spans="1:22" x14ac:dyDescent="0.2">
      <c r="A83" s="4"/>
      <c r="B83" s="4"/>
      <c r="C83" s="5" t="str">
        <f t="shared" si="7"/>
        <v/>
      </c>
      <c r="D83" s="20"/>
      <c r="E83" s="19"/>
      <c r="F83" s="19"/>
      <c r="G83" s="19"/>
      <c r="H83" s="19"/>
      <c r="I83" s="31" t="str">
        <f>IF(A83=AF3,AG3,IF(A83=AF4,AG4,IF(A83=AF4,AG4,IF(A83=AF5,AG5,IF(A83=AF6,AG6,IF(A83=AF7,AG7,IF(A83=AF8,AG8,IF(A83=AF9,AG9,IF(A83=AF10,AG10,IF(A83=AF11,AG11,IF(A83=AF12,AG12,IF(A83=AF13,AG13,IF(A83=AF14,AG14,IF(A83=AF15,AG15,IF(A83=AF16,AG16,IF(A83=AF17,AG17,IF(A83=AF18,AG18,IF(A83=AF19,AG19,IF(A83=AF20,AG20,IF(A83=AF21,AG21,IF(A83=AF22,AG22,IF(A83=AF23,AG23,IF(A83=AF24,AG24,IF(A83=AF25,AG25,IF(A83=AF26,AG26,IF(A83=AF27,AG27,IF(A83=AF28,AG28,IF(A83=AF29,AG29,IF(A83=AF30,1/D83, "")))))))))))))))))))))))))))))</f>
        <v/>
      </c>
      <c r="J83" s="23">
        <f t="shared" si="9"/>
        <v>0</v>
      </c>
      <c r="K83" s="32" t="str">
        <f>IF(A83=AF3,J83*AG3,IF(A83=AF4,J83*AG4,IF(A83=AF5,J83*AG5,IF(A83=AF6,J83*AG6,IF(A83=AF7,J83*AG7,IF(A83=AF8,J83*AG8,IF(A83=AF9,J83*AG9,IF(A83=AF10,J83*AG10,IF(A83=AF11,J83*AG11,IF(A83=AF12,J83*AG12,IF(A83=AF13,J83*AG13,IF(A83=AF14,J83*AG14,IF(A83=AF15,J83*AG15,IF(A83=AF16,J83*AG16,IF(A83=AF17,J83*AG17,IF(A83=AF18,J83*AG18,IF(A83=AF19,J83*AG19,IF(A83=AF20,J83*AG20,IF(A83=AF21,J83*AG21,IF(A83=AF22,J83*AG22,IF(A83=AF23,J83*AG23,IF(A83=AF24,J83*AG24,IF(A83=AF25,J83*AG25,IF(A83=AF26,J83*AG26,IF(A83=AF27,J83*AG27,IF(A83=AF28,J83*AG28,IF(A83=AF29,J83*AG29,IF(A83=AF30,I83*J83,""))))))))))))))))))))))))))))</f>
        <v/>
      </c>
      <c r="L83" s="18"/>
      <c r="M83" s="34" t="str">
        <f>IF(L83=AF34,AG34,IF(L83=AF35,AG35,IF(L83=AF36,AG36,IF(L83=AF37,AG37,""))))</f>
        <v/>
      </c>
      <c r="N83" s="34" t="str">
        <f t="shared" si="10"/>
        <v/>
      </c>
      <c r="O83" s="44"/>
      <c r="P83" s="19"/>
      <c r="Q83" s="19"/>
      <c r="R83" s="23">
        <f t="shared" si="11"/>
        <v>0</v>
      </c>
      <c r="S83" s="23" t="str">
        <f>IF(A83=AF3,R83*AG3,IF(A83=AF4,R83*AG4,IF(A83=AF5,R83*AG5,IF(A83=AF6,R83*AG6,IF(A83=AF7,R83*AG7,IF(A83=AF8,R83*AG8,IF(A83=AF9,R83*AG9,IF(A83=AF10,R83*AG10,IF(A83=AF11,R83*AG11,IF(A83=AF12,R83*AG12,IF(A83=AF13,R83*AG13,IF(A83=AF14,R83*AG14,IF(A83=AF15,R83*AG15,IF(A83=AF16,R83*AG16,IF(A83=AF17,R83*AG17,IF(A83=AF18,R83*AG18,IF(A83=AF19,R83*AG19,IF(A83=AF20,R83*AG20,IF(A83=AF21,R83*AG21,IF(A83=AF22,R83*AG22,IF(A83=AF23,R83*AG23,IF(A83=AF24,R83*AG24,IF(A83=AF25,R83*AG25,IF(A83=AF26,R83*AG26,IF(A83=AF27,R83*AG27,IF(A83=AF28,R83*AG28,IF(A83=AF29,R83*AG29,IF(A83=AF30,I83*R83,""))))))))))))))))))))))))))))</f>
        <v/>
      </c>
      <c r="T83" s="19"/>
      <c r="U83" s="8" t="str">
        <f t="shared" si="8"/>
        <v/>
      </c>
      <c r="V83" s="8" t="str">
        <f t="shared" si="12"/>
        <v/>
      </c>
    </row>
    <row r="84" spans="1:22" x14ac:dyDescent="0.2">
      <c r="A84" s="4"/>
      <c r="B84" s="4"/>
      <c r="C84" s="5" t="str">
        <f t="shared" si="7"/>
        <v/>
      </c>
      <c r="D84" s="20"/>
      <c r="E84" s="19"/>
      <c r="F84" s="19"/>
      <c r="G84" s="19"/>
      <c r="H84" s="19"/>
      <c r="I84" s="31" t="str">
        <f>IF(A84=AF3,AG3,IF(A84=AF4,AG4,IF(A84=AF4,AG4,IF(A84=AF5,AG5,IF(A84=AF6,AG6,IF(A84=AF7,AG7,IF(A84=AF8,AG8,IF(A84=AF9,AG9,IF(A84=AF10,AG10,IF(A84=AF11,AG11,IF(A84=AF12,AG12,IF(A84=AF13,AG13,IF(A84=AF14,AG14,IF(A84=AF15,AG15,IF(A84=AF16,AG16,IF(A84=AF17,AG17,IF(A84=AF18,AG18,IF(A84=AF19,AG19,IF(A84=AF20,AG20,IF(A84=AF21,AG21,IF(A84=AF22,AG22,IF(A84=AF23,AG23,IF(A84=AF24,AG24,IF(A84=AF25,AG25,IF(A84=AF26,AG26,IF(A84=AF27,AG27,IF(A84=AF28,AG28,IF(A84=AF29,AG29,IF(A84=AF30,1/D84, "")))))))))))))))))))))))))))))</f>
        <v/>
      </c>
      <c r="J84" s="23">
        <f t="shared" si="9"/>
        <v>0</v>
      </c>
      <c r="K84" s="32" t="str">
        <f>IF(A84=AF3,J84*AG3,IF(A84=AF4,J84*AG4,IF(A84=AF5,J84*AG5,IF(A84=AF6,J84*AG6,IF(A84=AF7,J84*AG7,IF(A84=AF8,J84*AG8,IF(A84=AF9,J84*AG9,IF(A84=AF10,J84*AG10,IF(A84=AF11,J84*AG11,IF(A84=AF12,J84*AG12,IF(A84=AF13,J84*AG13,IF(A84=AF14,J84*AG14,IF(A84=AF15,J84*AG15,IF(A84=AF16,J84*AG16,IF(A84=AF17,J84*AG17,IF(A84=AF18,J84*AG18,IF(A84=AF19,J84*AG19,IF(A84=AF20,J84*AG20,IF(A84=AF21,J84*AG21,IF(A84=AF22,J84*AG22,IF(A84=AF23,J84*AG23,IF(A84=AF24,J84*AG24,IF(A84=AF25,J84*AG25,IF(A84=AF26,J84*AG26,IF(A84=AF27,J84*AG27,IF(A84=AF28,J84*AG28,IF(A84=AF29,J84*AG29,IF(A84=AF30,I84*J84,""))))))))))))))))))))))))))))</f>
        <v/>
      </c>
      <c r="L84" s="18"/>
      <c r="M84" s="34" t="str">
        <f>IF(L84=AF34,AG34,IF(L84=AF35,AG35,IF(L84=AF36,AG36,IF(L84=AF37,AG37,""))))</f>
        <v/>
      </c>
      <c r="N84" s="34" t="str">
        <f t="shared" si="10"/>
        <v/>
      </c>
      <c r="O84" s="44"/>
      <c r="P84" s="19"/>
      <c r="Q84" s="19"/>
      <c r="R84" s="23">
        <f t="shared" si="11"/>
        <v>0</v>
      </c>
      <c r="S84" s="23" t="str">
        <f>IF(A84=AF3,R84*AG3,IF(A84=AF4,R84*AG4,IF(A84=AF5,R84*AG5,IF(A84=AF6,R84*AG6,IF(A84=AF7,R84*AG7,IF(A84=AF8,R84*AG8,IF(A84=AF9,R84*AG9,IF(A84=AF10,R84*AG10,IF(A84=AF11,R84*AG11,IF(A84=AF12,R84*AG12,IF(A84=AF13,R84*AG13,IF(A84=AF14,R84*AG14,IF(A84=AF15,R84*AG15,IF(A84=AF16,R84*AG16,IF(A84=AF17,R84*AG17,IF(A84=AF18,R84*AG18,IF(A84=AF19,R84*AG19,IF(A84=AF20,R84*AG20,IF(A84=AF21,R84*AG21,IF(A84=AF22,R84*AG22,IF(A84=AF23,R84*AG23,IF(A84=AF24,R84*AG24,IF(A84=AF25,R84*AG25,IF(A84=AF26,R84*AG26,IF(A84=AF27,R84*AG27,IF(A84=AF28,R84*AG28,IF(A84=AF29,R84*AG29,IF(A84=AF30,I84*R84,""))))))))))))))))))))))))))))</f>
        <v/>
      </c>
      <c r="T84" s="19"/>
      <c r="U84" s="8" t="str">
        <f t="shared" si="8"/>
        <v/>
      </c>
      <c r="V84" s="8" t="str">
        <f t="shared" si="12"/>
        <v/>
      </c>
    </row>
    <row r="85" spans="1:22" ht="15" customHeight="1" x14ac:dyDescent="0.2">
      <c r="A85" s="325" t="s">
        <v>126</v>
      </c>
      <c r="B85" s="325"/>
      <c r="C85" s="325"/>
      <c r="D85" s="325"/>
      <c r="E85" s="325"/>
      <c r="F85" s="325"/>
      <c r="G85" s="325"/>
      <c r="H85" s="325"/>
      <c r="I85" s="325"/>
      <c r="J85" s="325"/>
      <c r="K85" s="325"/>
      <c r="L85" s="325"/>
      <c r="M85" s="325"/>
      <c r="N85" s="43">
        <f>SUM(N79:N84)</f>
        <v>14.826240000000002</v>
      </c>
      <c r="O85" s="45"/>
      <c r="P85" s="22"/>
      <c r="Q85" s="19"/>
      <c r="R85" s="23"/>
      <c r="S85" s="24"/>
      <c r="T85" s="7"/>
      <c r="U85" s="43">
        <f>SUM(U79:U84)</f>
        <v>0</v>
      </c>
      <c r="V85" s="43">
        <f>SUM(V79:V84)</f>
        <v>14.826240000000002</v>
      </c>
    </row>
  </sheetData>
  <mergeCells count="75">
    <mergeCell ref="A85:M85"/>
    <mergeCell ref="A75:V75"/>
    <mergeCell ref="O61:S61"/>
    <mergeCell ref="O64:P64"/>
    <mergeCell ref="O62:P63"/>
    <mergeCell ref="O74:P74"/>
    <mergeCell ref="O73:P73"/>
    <mergeCell ref="O72:P72"/>
    <mergeCell ref="O71:P71"/>
    <mergeCell ref="O70:P70"/>
    <mergeCell ref="O69:P69"/>
    <mergeCell ref="O68:P68"/>
    <mergeCell ref="O67:P67"/>
    <mergeCell ref="O66:P66"/>
    <mergeCell ref="O65:P65"/>
    <mergeCell ref="A61:D61"/>
    <mergeCell ref="AA3:AB3"/>
    <mergeCell ref="AF33:AG33"/>
    <mergeCell ref="F73:G73"/>
    <mergeCell ref="F72:G72"/>
    <mergeCell ref="F71:G71"/>
    <mergeCell ref="F70:G70"/>
    <mergeCell ref="F69:G69"/>
    <mergeCell ref="F68:G68"/>
    <mergeCell ref="F67:G67"/>
    <mergeCell ref="F66:G66"/>
    <mergeCell ref="F65:G65"/>
    <mergeCell ref="F64:G64"/>
    <mergeCell ref="F62:G63"/>
    <mergeCell ref="F61:K61"/>
    <mergeCell ref="L61:M61"/>
    <mergeCell ref="L64:M64"/>
    <mergeCell ref="AF1:AG1"/>
    <mergeCell ref="A76:A77"/>
    <mergeCell ref="C76:D76"/>
    <mergeCell ref="E76:E77"/>
    <mergeCell ref="Q62:Q63"/>
    <mergeCell ref="R62:R63"/>
    <mergeCell ref="S62:S63"/>
    <mergeCell ref="T62:T63"/>
    <mergeCell ref="U62:U63"/>
    <mergeCell ref="I62:I63"/>
    <mergeCell ref="J62:J63"/>
    <mergeCell ref="K62:K63"/>
    <mergeCell ref="L62:L63"/>
    <mergeCell ref="L76:L77"/>
    <mergeCell ref="V62:V63"/>
    <mergeCell ref="C64:D64"/>
    <mergeCell ref="M62:M63"/>
    <mergeCell ref="N62:N63"/>
    <mergeCell ref="F76:F77"/>
    <mergeCell ref="A74:M74"/>
    <mergeCell ref="K76:K77"/>
    <mergeCell ref="A62:A63"/>
    <mergeCell ref="C62:D62"/>
    <mergeCell ref="E62:E63"/>
    <mergeCell ref="H62:H63"/>
    <mergeCell ref="B62:B63"/>
    <mergeCell ref="C63:D63"/>
    <mergeCell ref="O76:O77"/>
    <mergeCell ref="T76:T77"/>
    <mergeCell ref="U76:U77"/>
    <mergeCell ref="V76:V77"/>
    <mergeCell ref="C78:D78"/>
    <mergeCell ref="L78:M78"/>
    <mergeCell ref="M76:M77"/>
    <mergeCell ref="N76:N77"/>
    <mergeCell ref="P76:P77"/>
    <mergeCell ref="Q76:Q77"/>
    <mergeCell ref="R76:R77"/>
    <mergeCell ref="S76:S77"/>
    <mergeCell ref="G76:G77"/>
    <mergeCell ref="H76:H77"/>
    <mergeCell ref="I76:I77"/>
    <mergeCell ref="J76:J77"/>
  </mergeCells>
  <conditionalFormatting sqref="A65:A73">
    <cfRule type="expression" dxfId="22" priority="9" stopIfTrue="1">
      <formula>A65=""</formula>
    </cfRule>
  </conditionalFormatting>
  <conditionalFormatting sqref="C65:C73">
    <cfRule type="expression" dxfId="21" priority="8">
      <formula>$C$67=""</formula>
    </cfRule>
  </conditionalFormatting>
  <conditionalFormatting sqref="D65:D73 B65:B73 B79:B84">
    <cfRule type="cellIs" dxfId="20" priority="7" operator="lessThanOrEqual">
      <formula>0</formula>
    </cfRule>
  </conditionalFormatting>
  <conditionalFormatting sqref="A79:A84">
    <cfRule type="expression" dxfId="19" priority="5" stopIfTrue="1">
      <formula>A79=""</formula>
    </cfRule>
  </conditionalFormatting>
  <conditionalFormatting sqref="C79:C84">
    <cfRule type="expression" dxfId="18" priority="2">
      <formula>$C$67=""</formula>
    </cfRule>
  </conditionalFormatting>
  <conditionalFormatting sqref="D79:D84">
    <cfRule type="cellIs" dxfId="17" priority="1" operator="lessThanOrEqual">
      <formula>0</formula>
    </cfRule>
  </conditionalFormatting>
  <dataValidations count="3">
    <dataValidation type="list" allowBlank="1" showInputMessage="1" showErrorMessage="1" sqref="A65:A73">
      <formula1>$AC$3:$AC$58</formula1>
    </dataValidation>
    <dataValidation type="list" allowBlank="1" showInputMessage="1" showErrorMessage="1" sqref="L79:L84 L65:L73">
      <formula1>$AA$5:$AA$8</formula1>
    </dataValidation>
    <dataValidation type="list" allowBlank="1" showInputMessage="1" showErrorMessage="1" sqref="A79:A84">
      <formula1>$AF$3:$AF$30</formula1>
    </dataValidation>
  </dataValidations>
  <pageMargins left="0.7" right="0.7" top="0.75" bottom="0.75" header="0.3" footer="0.3"/>
  <pageSetup paperSize="9" orientation="portrait" horizontalDpi="300" verticalDpi="300" r:id="rId1"/>
  <headerFooter differentOddEven="1">
    <oddHeader>&amp;L&amp;1 </oddHeader>
    <oddFooter>&amp;L&amp;1 </oddFooter>
    <evenHeader>&amp;L&amp;1 </evenHeader>
    <evenFooter>&amp;L&amp;1 </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86"/>
  <sheetViews>
    <sheetView showGridLines="0" topLeftCell="A51" zoomScaleNormal="100" workbookViewId="0">
      <selection activeCell="A66" sqref="A66"/>
    </sheetView>
  </sheetViews>
  <sheetFormatPr defaultColWidth="9.140625" defaultRowHeight="12" x14ac:dyDescent="0.2"/>
  <cols>
    <col min="1" max="3" width="17" style="9" customWidth="1"/>
    <col min="4" max="4" width="9.7109375" style="9" customWidth="1"/>
    <col min="5" max="5" width="15.140625" style="9" customWidth="1"/>
    <col min="6" max="6" width="8.5703125" style="9" customWidth="1"/>
    <col min="7" max="7" width="12.85546875" style="9" customWidth="1"/>
    <col min="8" max="8" width="10.85546875" style="9" customWidth="1"/>
    <col min="9" max="9" width="12" style="9" customWidth="1"/>
    <col min="10" max="10" width="9.140625" style="9"/>
    <col min="11" max="11" width="9.85546875" style="9" customWidth="1"/>
    <col min="12" max="12" width="10.85546875" style="9" customWidth="1"/>
    <col min="13" max="13" width="9.5703125" style="9" customWidth="1"/>
    <col min="14" max="14" width="17.140625" style="9" customWidth="1"/>
    <col min="15" max="15" width="10.42578125" style="9" customWidth="1"/>
    <col min="16" max="17" width="14" style="9" customWidth="1"/>
    <col min="18" max="19" width="9.140625" style="9"/>
    <col min="20" max="21" width="12.7109375" style="9" customWidth="1"/>
    <col min="22" max="22" width="11.42578125" style="9" customWidth="1"/>
    <col min="23" max="28" width="9.140625" style="9"/>
    <col min="29" max="29" width="27.7109375" style="9" customWidth="1"/>
    <col min="30" max="30" width="12.28515625" style="9" customWidth="1"/>
    <col min="31" max="31" width="9.140625" style="9"/>
    <col min="32" max="32" width="32.140625" style="9" customWidth="1"/>
    <col min="33" max="33" width="23" style="9" customWidth="1"/>
    <col min="34" max="16384" width="9.140625" style="9"/>
  </cols>
  <sheetData>
    <row r="1" spans="27:33" x14ac:dyDescent="0.2">
      <c r="AC1" s="9" t="s">
        <v>71</v>
      </c>
      <c r="AF1" s="313" t="s">
        <v>121</v>
      </c>
      <c r="AG1" s="314"/>
    </row>
    <row r="2" spans="27:33" ht="24" x14ac:dyDescent="0.2">
      <c r="AC2" s="10" t="s">
        <v>13</v>
      </c>
      <c r="AD2" s="10" t="s">
        <v>14</v>
      </c>
      <c r="AF2" s="28" t="s">
        <v>13</v>
      </c>
      <c r="AG2" s="28" t="s">
        <v>14</v>
      </c>
    </row>
    <row r="3" spans="27:33" ht="24" customHeight="1" x14ac:dyDescent="0.2">
      <c r="AA3" s="315" t="s">
        <v>124</v>
      </c>
      <c r="AB3" s="316"/>
      <c r="AC3" s="12" t="s">
        <v>15</v>
      </c>
      <c r="AD3" s="13">
        <v>25</v>
      </c>
      <c r="AF3" s="29" t="s">
        <v>95</v>
      </c>
      <c r="AG3" s="30">
        <v>0.33</v>
      </c>
    </row>
    <row r="4" spans="27:33" ht="24" x14ac:dyDescent="0.2">
      <c r="AA4" s="33" t="s">
        <v>73</v>
      </c>
      <c r="AB4" s="33"/>
      <c r="AC4" s="12" t="s">
        <v>18</v>
      </c>
      <c r="AD4" s="13">
        <v>20</v>
      </c>
      <c r="AF4" s="29" t="s">
        <v>97</v>
      </c>
      <c r="AG4" s="30">
        <v>0.01</v>
      </c>
    </row>
    <row r="5" spans="27:33" x14ac:dyDescent="0.2">
      <c r="AA5" s="9" t="s">
        <v>75</v>
      </c>
      <c r="AB5" s="14">
        <v>21.6</v>
      </c>
      <c r="AC5" s="12" t="s">
        <v>20</v>
      </c>
      <c r="AD5" s="13">
        <v>1</v>
      </c>
      <c r="AF5" s="29" t="s">
        <v>99</v>
      </c>
      <c r="AG5" s="30">
        <v>2.56</v>
      </c>
    </row>
    <row r="6" spans="27:33" x14ac:dyDescent="0.2">
      <c r="AA6" s="9" t="s">
        <v>74</v>
      </c>
      <c r="AB6" s="14">
        <v>21.6</v>
      </c>
      <c r="AC6" s="12" t="s">
        <v>22</v>
      </c>
      <c r="AD6" s="13">
        <v>22</v>
      </c>
      <c r="AF6" s="29" t="s">
        <v>101</v>
      </c>
      <c r="AG6" s="30">
        <v>20</v>
      </c>
    </row>
    <row r="7" spans="27:33" x14ac:dyDescent="0.2">
      <c r="AA7" s="9" t="s">
        <v>77</v>
      </c>
      <c r="AB7" s="14">
        <v>17.3</v>
      </c>
      <c r="AC7" s="12" t="s">
        <v>24</v>
      </c>
      <c r="AD7" s="13">
        <v>54.8</v>
      </c>
      <c r="AF7" s="29" t="s">
        <v>103</v>
      </c>
      <c r="AG7" s="30">
        <v>10</v>
      </c>
    </row>
    <row r="8" spans="27:33" x14ac:dyDescent="0.2">
      <c r="AA8" s="9" t="s">
        <v>78</v>
      </c>
      <c r="AB8" s="14">
        <v>17.3</v>
      </c>
      <c r="AC8" s="12" t="s">
        <v>26</v>
      </c>
      <c r="AD8" s="13">
        <v>49</v>
      </c>
      <c r="AF8" s="29" t="s">
        <v>105</v>
      </c>
      <c r="AG8" s="30">
        <v>100</v>
      </c>
    </row>
    <row r="9" spans="27:33" x14ac:dyDescent="0.2">
      <c r="AC9" s="12" t="s">
        <v>28</v>
      </c>
      <c r="AD9" s="13">
        <v>25</v>
      </c>
      <c r="AF9" s="29" t="s">
        <v>107</v>
      </c>
      <c r="AG9" s="30">
        <v>200</v>
      </c>
    </row>
    <row r="10" spans="27:33" x14ac:dyDescent="0.2">
      <c r="AC10" s="12" t="s">
        <v>32</v>
      </c>
      <c r="AD10" s="13">
        <v>2.2200000000000002</v>
      </c>
      <c r="AF10" s="29" t="s">
        <v>109</v>
      </c>
      <c r="AG10" s="30">
        <v>200</v>
      </c>
    </row>
    <row r="11" spans="27:33" x14ac:dyDescent="0.2">
      <c r="AC11" s="12" t="s">
        <v>34</v>
      </c>
      <c r="AD11" s="13">
        <v>333</v>
      </c>
      <c r="AF11" s="29" t="s">
        <v>111</v>
      </c>
      <c r="AG11" s="30">
        <v>2</v>
      </c>
    </row>
    <row r="12" spans="27:33" x14ac:dyDescent="0.2">
      <c r="AC12" s="12" t="s">
        <v>36</v>
      </c>
      <c r="AD12" s="13">
        <v>1000000</v>
      </c>
      <c r="AF12" s="29" t="s">
        <v>113</v>
      </c>
      <c r="AG12" s="30">
        <v>2000</v>
      </c>
    </row>
    <row r="13" spans="27:33" x14ac:dyDescent="0.2">
      <c r="AC13" s="12" t="s">
        <v>38</v>
      </c>
      <c r="AD13" s="13">
        <v>282</v>
      </c>
      <c r="AF13" s="29" t="s">
        <v>115</v>
      </c>
      <c r="AG13" s="30">
        <v>20</v>
      </c>
    </row>
    <row r="14" spans="27:33" x14ac:dyDescent="0.2">
      <c r="AC14" s="12" t="s">
        <v>40</v>
      </c>
      <c r="AD14" s="13">
        <v>200</v>
      </c>
      <c r="AF14" s="29" t="s">
        <v>117</v>
      </c>
      <c r="AG14" s="30">
        <v>0.1</v>
      </c>
    </row>
    <row r="15" spans="27:33" x14ac:dyDescent="0.2">
      <c r="AC15" s="12" t="s">
        <v>42</v>
      </c>
      <c r="AD15" s="13">
        <v>5</v>
      </c>
      <c r="AF15" s="29" t="s">
        <v>28</v>
      </c>
      <c r="AG15" s="30">
        <v>20</v>
      </c>
    </row>
    <row r="16" spans="27:33" x14ac:dyDescent="0.2">
      <c r="AC16" s="12" t="s">
        <v>44</v>
      </c>
      <c r="AD16" s="13">
        <v>200</v>
      </c>
      <c r="AF16" s="29" t="s">
        <v>120</v>
      </c>
      <c r="AG16" s="30">
        <v>5</v>
      </c>
    </row>
    <row r="17" spans="29:33" x14ac:dyDescent="0.2">
      <c r="AC17" s="12" t="s">
        <v>46</v>
      </c>
      <c r="AD17" s="13">
        <v>50</v>
      </c>
      <c r="AF17" s="29" t="s">
        <v>96</v>
      </c>
      <c r="AG17" s="30">
        <v>0.33</v>
      </c>
    </row>
    <row r="18" spans="29:33" x14ac:dyDescent="0.2">
      <c r="AC18" s="12" t="s">
        <v>48</v>
      </c>
      <c r="AD18" s="13">
        <v>20</v>
      </c>
      <c r="AF18" s="29" t="s">
        <v>98</v>
      </c>
      <c r="AG18" s="30">
        <v>3.0000000000000001E-3</v>
      </c>
    </row>
    <row r="19" spans="29:33" ht="36" x14ac:dyDescent="0.2">
      <c r="AC19" s="12" t="s">
        <v>50</v>
      </c>
      <c r="AD19" s="13">
        <v>15.1</v>
      </c>
      <c r="AF19" s="29" t="s">
        <v>100</v>
      </c>
      <c r="AG19" s="30">
        <v>10</v>
      </c>
    </row>
    <row r="20" spans="29:33" x14ac:dyDescent="0.2">
      <c r="AC20" s="12" t="s">
        <v>52</v>
      </c>
      <c r="AD20" s="13">
        <v>10</v>
      </c>
      <c r="AF20" s="29" t="s">
        <v>102</v>
      </c>
      <c r="AG20" s="30">
        <v>1000</v>
      </c>
    </row>
    <row r="21" spans="29:33" x14ac:dyDescent="0.2">
      <c r="AC21" s="12" t="s">
        <v>54</v>
      </c>
      <c r="AD21" s="13">
        <v>500</v>
      </c>
      <c r="AF21" s="29" t="s">
        <v>104</v>
      </c>
      <c r="AG21" s="30">
        <v>100</v>
      </c>
    </row>
    <row r="22" spans="29:33" x14ac:dyDescent="0.2">
      <c r="AC22" s="12" t="s">
        <v>56</v>
      </c>
      <c r="AD22" s="13">
        <v>1000</v>
      </c>
      <c r="AF22" s="29" t="s">
        <v>106</v>
      </c>
      <c r="AG22" s="30">
        <v>100</v>
      </c>
    </row>
    <row r="23" spans="29:33" ht="24" x14ac:dyDescent="0.2">
      <c r="AC23" s="12" t="s">
        <v>58</v>
      </c>
      <c r="AD23" s="13">
        <v>3333.3</v>
      </c>
      <c r="AF23" s="29" t="s">
        <v>108</v>
      </c>
      <c r="AG23" s="30">
        <v>10</v>
      </c>
    </row>
    <row r="24" spans="29:33" x14ac:dyDescent="0.2">
      <c r="AC24" s="12" t="s">
        <v>60</v>
      </c>
      <c r="AD24" s="13">
        <v>3333.3</v>
      </c>
      <c r="AF24" s="29" t="s">
        <v>110</v>
      </c>
      <c r="AG24" s="30">
        <v>100</v>
      </c>
    </row>
    <row r="25" spans="29:33" x14ac:dyDescent="0.2">
      <c r="AC25" s="12" t="s">
        <v>62</v>
      </c>
      <c r="AD25" s="13">
        <v>1000</v>
      </c>
      <c r="AF25" s="29" t="s">
        <v>112</v>
      </c>
      <c r="AG25" s="30">
        <v>20</v>
      </c>
    </row>
    <row r="26" spans="29:33" x14ac:dyDescent="0.2">
      <c r="AC26" s="12" t="s">
        <v>64</v>
      </c>
      <c r="AD26" s="13">
        <v>76.2</v>
      </c>
      <c r="AF26" s="29" t="s">
        <v>114</v>
      </c>
      <c r="AG26" s="30">
        <v>100</v>
      </c>
    </row>
    <row r="27" spans="29:33" x14ac:dyDescent="0.2">
      <c r="AC27" s="12" t="s">
        <v>66</v>
      </c>
      <c r="AD27" s="13">
        <v>1000</v>
      </c>
      <c r="AF27" s="29" t="s">
        <v>116</v>
      </c>
      <c r="AG27" s="30">
        <v>20</v>
      </c>
    </row>
    <row r="28" spans="29:33" x14ac:dyDescent="0.2">
      <c r="AC28" s="12" t="s">
        <v>68</v>
      </c>
      <c r="AD28" s="13">
        <v>100</v>
      </c>
      <c r="AF28" s="29" t="s">
        <v>118</v>
      </c>
      <c r="AG28" s="30">
        <v>50</v>
      </c>
    </row>
    <row r="29" spans="29:33" x14ac:dyDescent="0.2">
      <c r="AC29" s="12" t="s">
        <v>70</v>
      </c>
      <c r="AD29" s="13">
        <v>1.43</v>
      </c>
      <c r="AF29" s="29" t="s">
        <v>119</v>
      </c>
      <c r="AG29" s="30">
        <v>50</v>
      </c>
    </row>
    <row r="30" spans="29:33" x14ac:dyDescent="0.2">
      <c r="AC30" s="12" t="s">
        <v>16</v>
      </c>
      <c r="AD30" s="13" t="s">
        <v>17</v>
      </c>
      <c r="AF30" s="16" t="s">
        <v>76</v>
      </c>
      <c r="AG30" s="19"/>
    </row>
    <row r="31" spans="29:33" x14ac:dyDescent="0.2">
      <c r="AC31" s="12" t="s">
        <v>19</v>
      </c>
      <c r="AD31" s="13">
        <v>40</v>
      </c>
    </row>
    <row r="32" spans="29:33" x14ac:dyDescent="0.2">
      <c r="AC32" s="12" t="s">
        <v>21</v>
      </c>
      <c r="AD32" s="13">
        <v>45</v>
      </c>
    </row>
    <row r="33" spans="29:33" x14ac:dyDescent="0.2">
      <c r="AC33" s="12" t="s">
        <v>23</v>
      </c>
      <c r="AD33" s="13">
        <v>25</v>
      </c>
      <c r="AF33" s="317" t="s">
        <v>124</v>
      </c>
      <c r="AG33" s="317"/>
    </row>
    <row r="34" spans="29:33" x14ac:dyDescent="0.2">
      <c r="AC34" s="12" t="s">
        <v>25</v>
      </c>
      <c r="AD34" s="13">
        <v>100</v>
      </c>
      <c r="AF34" s="9" t="s">
        <v>75</v>
      </c>
      <c r="AG34" s="14">
        <v>280.8</v>
      </c>
    </row>
    <row r="35" spans="29:33" x14ac:dyDescent="0.2">
      <c r="AC35" s="12" t="s">
        <v>27</v>
      </c>
      <c r="AD35" s="13">
        <v>89.4</v>
      </c>
      <c r="AF35" s="9" t="s">
        <v>74</v>
      </c>
      <c r="AG35" s="14">
        <v>280.8</v>
      </c>
    </row>
    <row r="36" spans="29:33" x14ac:dyDescent="0.2">
      <c r="AC36" s="12" t="s">
        <v>29</v>
      </c>
      <c r="AD36" s="13">
        <v>100</v>
      </c>
      <c r="AF36" s="9" t="s">
        <v>77</v>
      </c>
      <c r="AG36" s="14">
        <v>237.6</v>
      </c>
    </row>
    <row r="37" spans="29:33" ht="24" x14ac:dyDescent="0.2">
      <c r="AC37" s="12" t="s">
        <v>31</v>
      </c>
      <c r="AD37" s="13">
        <v>666.7</v>
      </c>
      <c r="AF37" s="9" t="s">
        <v>78</v>
      </c>
      <c r="AG37" s="14">
        <v>237.6</v>
      </c>
    </row>
    <row r="38" spans="29:33" x14ac:dyDescent="0.2">
      <c r="AC38" s="12" t="s">
        <v>33</v>
      </c>
      <c r="AD38" s="13">
        <v>1000</v>
      </c>
    </row>
    <row r="39" spans="29:33" x14ac:dyDescent="0.2">
      <c r="AC39" s="12" t="s">
        <v>35</v>
      </c>
      <c r="AD39" s="13">
        <v>1000</v>
      </c>
    </row>
    <row r="40" spans="29:33" x14ac:dyDescent="0.2">
      <c r="AC40" s="12" t="s">
        <v>37</v>
      </c>
      <c r="AD40" s="13">
        <v>20</v>
      </c>
    </row>
    <row r="41" spans="29:33" x14ac:dyDescent="0.2">
      <c r="AC41" s="12" t="s">
        <v>39</v>
      </c>
      <c r="AD41" s="13">
        <v>333</v>
      </c>
    </row>
    <row r="42" spans="29:33" x14ac:dyDescent="0.2">
      <c r="AC42" s="12" t="s">
        <v>41</v>
      </c>
      <c r="AD42" s="13">
        <v>10</v>
      </c>
    </row>
    <row r="43" spans="29:33" x14ac:dyDescent="0.2">
      <c r="AC43" s="12" t="s">
        <v>43</v>
      </c>
      <c r="AD43" s="13">
        <v>10</v>
      </c>
    </row>
    <row r="44" spans="29:33" x14ac:dyDescent="0.2">
      <c r="AC44" s="12" t="s">
        <v>45</v>
      </c>
      <c r="AD44" s="13">
        <v>100</v>
      </c>
    </row>
    <row r="45" spans="29:33" x14ac:dyDescent="0.2">
      <c r="AC45" s="12" t="s">
        <v>47</v>
      </c>
      <c r="AD45" s="13">
        <v>143</v>
      </c>
    </row>
    <row r="46" spans="29:33" x14ac:dyDescent="0.2">
      <c r="AC46" s="12" t="s">
        <v>49</v>
      </c>
      <c r="AD46" s="13">
        <v>25</v>
      </c>
    </row>
    <row r="47" spans="29:33" x14ac:dyDescent="0.2">
      <c r="AC47" s="12" t="s">
        <v>51</v>
      </c>
      <c r="AD47" s="13">
        <v>5</v>
      </c>
    </row>
    <row r="48" spans="29:33" x14ac:dyDescent="0.2">
      <c r="AC48" s="12" t="s">
        <v>53</v>
      </c>
      <c r="AD48" s="13">
        <v>33.299999999999997</v>
      </c>
    </row>
    <row r="49" spans="1:30" x14ac:dyDescent="0.2">
      <c r="AC49" s="12" t="s">
        <v>55</v>
      </c>
      <c r="AD49" s="13">
        <v>50</v>
      </c>
    </row>
    <row r="50" spans="1:30" x14ac:dyDescent="0.2">
      <c r="AC50" s="12" t="s">
        <v>57</v>
      </c>
      <c r="AD50" s="13">
        <v>5</v>
      </c>
    </row>
    <row r="51" spans="1:30" x14ac:dyDescent="0.2">
      <c r="AC51" s="12" t="s">
        <v>59</v>
      </c>
      <c r="AD51" s="13">
        <v>500</v>
      </c>
    </row>
    <row r="52" spans="1:30" x14ac:dyDescent="0.2">
      <c r="AC52" s="12" t="s">
        <v>61</v>
      </c>
      <c r="AD52" s="13">
        <v>2</v>
      </c>
    </row>
    <row r="53" spans="1:30" x14ac:dyDescent="0.2">
      <c r="AC53" s="12" t="s">
        <v>63</v>
      </c>
      <c r="AD53" s="13">
        <v>1.67</v>
      </c>
    </row>
    <row r="54" spans="1:30" x14ac:dyDescent="0.2">
      <c r="AC54" s="12" t="s">
        <v>65</v>
      </c>
      <c r="AD54" s="13">
        <v>1</v>
      </c>
    </row>
    <row r="55" spans="1:30" x14ac:dyDescent="0.2">
      <c r="AC55" s="12" t="s">
        <v>67</v>
      </c>
      <c r="AD55" s="13">
        <v>333</v>
      </c>
    </row>
    <row r="56" spans="1:30" x14ac:dyDescent="0.2">
      <c r="AC56" s="12" t="s">
        <v>69</v>
      </c>
      <c r="AD56" s="13">
        <v>33.299999999999997</v>
      </c>
    </row>
    <row r="57" spans="1:30" ht="36" x14ac:dyDescent="0.2">
      <c r="AC57" s="15" t="s">
        <v>30</v>
      </c>
      <c r="AD57" s="13">
        <v>1.26</v>
      </c>
    </row>
    <row r="58" spans="1:30" x14ac:dyDescent="0.2">
      <c r="AC58" s="16" t="s">
        <v>76</v>
      </c>
    </row>
    <row r="61" spans="1:30" s="33" customFormat="1" ht="96" x14ac:dyDescent="0.25">
      <c r="A61" s="304" t="s">
        <v>0</v>
      </c>
      <c r="B61" s="304"/>
      <c r="C61" s="304"/>
      <c r="D61" s="304"/>
      <c r="E61" s="35" t="s">
        <v>132</v>
      </c>
      <c r="F61" s="322" t="s">
        <v>9</v>
      </c>
      <c r="G61" s="323"/>
      <c r="H61" s="323"/>
      <c r="I61" s="323"/>
      <c r="J61" s="323"/>
      <c r="K61" s="324"/>
      <c r="L61" s="322" t="s">
        <v>1</v>
      </c>
      <c r="M61" s="324"/>
      <c r="N61" s="35" t="s">
        <v>10</v>
      </c>
      <c r="O61" s="322" t="s">
        <v>130</v>
      </c>
      <c r="P61" s="323"/>
      <c r="Q61" s="323"/>
      <c r="R61" s="323"/>
      <c r="S61" s="324"/>
      <c r="T61" s="35" t="s">
        <v>3</v>
      </c>
      <c r="U61" s="35" t="s">
        <v>11</v>
      </c>
      <c r="V61" s="35" t="s">
        <v>4</v>
      </c>
    </row>
    <row r="62" spans="1:30" x14ac:dyDescent="0.2">
      <c r="A62" s="284" t="s">
        <v>72</v>
      </c>
      <c r="B62" s="285"/>
      <c r="C62" s="285"/>
      <c r="D62" s="285"/>
      <c r="E62" s="285"/>
      <c r="F62" s="285"/>
      <c r="G62" s="285"/>
      <c r="H62" s="285"/>
      <c r="I62" s="285"/>
      <c r="J62" s="285"/>
      <c r="K62" s="285"/>
      <c r="L62" s="285"/>
      <c r="M62" s="285"/>
      <c r="N62" s="285"/>
      <c r="O62" s="285"/>
      <c r="P62" s="285"/>
      <c r="Q62" s="285"/>
      <c r="R62" s="285"/>
      <c r="S62" s="285"/>
      <c r="T62" s="285"/>
      <c r="U62" s="285"/>
      <c r="V62" s="286"/>
    </row>
    <row r="63" spans="1:30" s="33" customFormat="1" ht="12" customHeight="1" x14ac:dyDescent="0.25">
      <c r="A63" s="304" t="s">
        <v>84</v>
      </c>
      <c r="B63" s="304" t="s">
        <v>85</v>
      </c>
      <c r="C63" s="304" t="s">
        <v>89</v>
      </c>
      <c r="D63" s="304"/>
      <c r="E63" s="298" t="s">
        <v>5</v>
      </c>
      <c r="F63" s="320" t="s">
        <v>127</v>
      </c>
      <c r="G63" s="309"/>
      <c r="H63" s="298" t="s">
        <v>80</v>
      </c>
      <c r="I63" s="298" t="s">
        <v>14</v>
      </c>
      <c r="J63" s="298" t="s">
        <v>5</v>
      </c>
      <c r="K63" s="298" t="s">
        <v>6</v>
      </c>
      <c r="L63" s="304" t="s">
        <v>73</v>
      </c>
      <c r="M63" s="304" t="s">
        <v>7</v>
      </c>
      <c r="N63" s="298" t="s">
        <v>7</v>
      </c>
      <c r="O63" s="320" t="s">
        <v>81</v>
      </c>
      <c r="P63" s="309"/>
      <c r="Q63" s="304" t="s">
        <v>80</v>
      </c>
      <c r="R63" s="298" t="s">
        <v>5</v>
      </c>
      <c r="S63" s="298" t="s">
        <v>6</v>
      </c>
      <c r="T63" s="298" t="s">
        <v>7</v>
      </c>
      <c r="U63" s="298" t="s">
        <v>7</v>
      </c>
      <c r="V63" s="298" t="s">
        <v>7</v>
      </c>
    </row>
    <row r="64" spans="1:30" s="33" customFormat="1" ht="36" x14ac:dyDescent="0.25">
      <c r="A64" s="304"/>
      <c r="B64" s="304"/>
      <c r="C64" s="36" t="s">
        <v>91</v>
      </c>
      <c r="D64" s="36" t="s">
        <v>90</v>
      </c>
      <c r="E64" s="299"/>
      <c r="F64" s="321"/>
      <c r="G64" s="310"/>
      <c r="H64" s="305"/>
      <c r="I64" s="305"/>
      <c r="J64" s="299"/>
      <c r="K64" s="299"/>
      <c r="L64" s="304"/>
      <c r="M64" s="304"/>
      <c r="N64" s="299"/>
      <c r="O64" s="321"/>
      <c r="P64" s="310"/>
      <c r="Q64" s="304"/>
      <c r="R64" s="299"/>
      <c r="S64" s="299"/>
      <c r="T64" s="299"/>
      <c r="U64" s="299"/>
      <c r="V64" s="299"/>
    </row>
    <row r="65" spans="1:22" ht="15" customHeight="1" x14ac:dyDescent="0.2">
      <c r="A65" s="37">
        <v>1</v>
      </c>
      <c r="B65" s="38" t="s">
        <v>82</v>
      </c>
      <c r="C65" s="300" t="s">
        <v>83</v>
      </c>
      <c r="D65" s="301"/>
      <c r="E65" s="37">
        <v>2</v>
      </c>
      <c r="F65" s="300" t="s">
        <v>86</v>
      </c>
      <c r="G65" s="301"/>
      <c r="H65" s="38" t="s">
        <v>87</v>
      </c>
      <c r="I65" s="38" t="s">
        <v>88</v>
      </c>
      <c r="J65" s="37">
        <v>3</v>
      </c>
      <c r="K65" s="37">
        <v>4</v>
      </c>
      <c r="L65" s="302">
        <v>5</v>
      </c>
      <c r="M65" s="303"/>
      <c r="N65" s="37">
        <v>6</v>
      </c>
      <c r="O65" s="300" t="s">
        <v>92</v>
      </c>
      <c r="P65" s="301"/>
      <c r="Q65" s="38" t="s">
        <v>93</v>
      </c>
      <c r="R65" s="37">
        <v>7</v>
      </c>
      <c r="S65" s="37">
        <v>8</v>
      </c>
      <c r="T65" s="37">
        <v>9</v>
      </c>
      <c r="U65" s="37">
        <v>10</v>
      </c>
      <c r="V65" s="37">
        <v>11</v>
      </c>
    </row>
    <row r="66" spans="1:22" ht="24" x14ac:dyDescent="0.2">
      <c r="A66" s="4" t="s">
        <v>18</v>
      </c>
      <c r="B66" s="4"/>
      <c r="C66" s="5" t="str">
        <f>IF(A66="Alte substante","Introduceti CMA","")</f>
        <v/>
      </c>
      <c r="D66" s="20"/>
      <c r="E66" s="21">
        <v>500</v>
      </c>
      <c r="F66" s="330">
        <v>500</v>
      </c>
      <c r="G66" s="331"/>
      <c r="H66" s="6">
        <v>10000</v>
      </c>
      <c r="I66" s="7">
        <f>IF(A66=AC3,AD3,IF(A66=AC4,AD4,IF(A66=AC4,AD4,IF(A66=AC5,AD5,IF(A66=AC6,AD6,IF(A66=AC7,AD7,IF(A66=AC8,AD8,IF(A66=AC9,AD9,IF(A66=AC10,AD10,IF(A66=AC11,AD11,IF(A66=AC12,AD12,IF(A66=AC13,AD13,IF(A66=AC14,AD14,IF(A66=AC15,AD15,IF(A66=AC16,AD16,IF(A66=AC17,AD17,IF(A66=AC18,AD18,IF(A66=AC19,AD19,IF(A66=AC20,AD20,IF(A66=AC21,AD21,IF(A66=AC22,AD22,IF(A66=AC23,AD23,IF(A66=AC24,AD24,IF(A66=AC25,AD25,IF(A66=AC26,AD26,IF(A66=AC27,AD27,IF(A66=AC28,AD28,IF(A66=AC29,AD29,IF(A66=AC30,AD30,IF(A66=AC31,AD31,IF(A66=AC32,AD32,IF(A66=AC33,AD33,IF(A66=AC34,AD34,IF(A66=AC35,AD35,IF(A66=AC36,AD36,IF(A66=AC37,AD37,IF(A66=AC38,AD38,IF(A66=AC39,AD39,IF(A66=AC40,AD40,IF(A66=AC41,AD41,IF(A66=AC42,AD42,IF(A66=AC43,AD43,IF(A66=AC44,AD44,IF(A66=AC45,AD45,IF(A66=AC46,AD46,IF(A66=AC47,AD47,IF(A66=AC48,AD48,IF(A66=AC49,AD49,IF(A66=AC50,AD51,IF(A66=AC52,AD52,IF(A66=AC53,AD53,IF(A66=AC54,AD54,IF(A66=AC55,AD55,IF(A66=AC56,AD56,IF(A66=AC57,AD57,IF(A66=AC58,1/D66,""))))))))))))))))))))))))))))))))))))))))))))))))))))))))</f>
        <v>20</v>
      </c>
      <c r="J66" s="23">
        <f>F66*H66*10^-6</f>
        <v>5</v>
      </c>
      <c r="K66" s="23">
        <f>IF(A66=AC3,J66*AD3,IF(A66=AC4,J66*AD4,IF(A66=AC5,J66*AD5,IF(A66=AC6,J66*AD6,IF(A66=AC7,J66*AD7,IF(A66=AC8,J66*AD8,IF(A66=AC9,J66*AD9,IF(A66=AC10,J66*AD10,IF(A66=AC11,J66*AD11,IF(A66=AC12,J66*AD12,IF(A66=AC13,J66*AD13,IF(A66=AC14,J66*AD14,IF(A66=AC15,J66*AD15,IF(A66=AC16,J66*AD16,IF(A66=AC17,J66*AD17,IF(A66=AC18,J66*AD18,IF(A66=AC19,J66*AD19,IF(A66=AC20,J66*AD20,IF(A66=AC21,J66*AD21,IF(A66=AC22,J66*AD22,IF(A66=AC23,J66*AD23,IF(A66=AC24,J66*AD24,IF(A66=AC25,J66*AD25,IF(A66=AC26,J66*AD26,IF(A66=AC27,J66*AD27,IF(A66=AC28,J66*AD28,IF(A66=AC29,J66*AD29,IF(A66=AC30,J66*AD30,IF(A66=AC31,J66*AD31,IF(A66=AC32,J66*AD32,IF(A66=AC33,J66*AD33,IF(A66=AC34,J66*AD34,IF(A66=AC35,J66*AD35,IF(A66=AC36,J66*AD36,IF(A66=AC37,J66*AD37,IF(A66=AC38,J66*AD38,IF(A66=AC39,J66*AD39,IF(A66=AC40,J66*AD40,IF(A66=AC41,J66*AD41,IF(A66=AC42,J66*AD42,IF(A66=AC43,J66*AD43,IF(A66=AC44,J66*AD44,IF(A66=AC45,J66*AD45,IF(A66=AC46,J66*AD46,IF(A66=AC47,J66*AD47,IF(A66=AC48,J66*AD48,IF(A66=AC49,J66*AD49,IF(A66=AC50,J66*AD50,IF(A66=AC51,J66*AD51,IF(A66=AC52,J66*AD52,IF(A66=AC53,J66*AD53,IF(A66=AC54,J66*AD54,IF(A66=AC55,J66*AD55,IF(A66=AC56,J66*AD56,IF(A66=AC57,J66*AD57,IF(A66=AC58,I66*J66,""))))))))))))))))))))))))))))))))))))))))))))))))))))))))</f>
        <v>100</v>
      </c>
      <c r="L66" s="18" t="s">
        <v>75</v>
      </c>
      <c r="M66" s="7">
        <f>IF(L66=AA5,AB5,IF(L66=AA6,AB6,IF(L66=AA7,AB7,IF(L66=AA8,AB8,""))))</f>
        <v>21.6</v>
      </c>
      <c r="N66" s="8">
        <f>IFERROR(M66*K66,"")</f>
        <v>2160</v>
      </c>
      <c r="O66" s="328">
        <v>500</v>
      </c>
      <c r="P66" s="329"/>
      <c r="Q66" s="4">
        <v>10000</v>
      </c>
      <c r="R66" s="23">
        <f>O66*Q66*10^-6</f>
        <v>5</v>
      </c>
      <c r="S66" s="23">
        <f>IF(A66=AC3,R66*AD3,IF(A66=AC4,R66*AD4,IF(A66=AC5,R66*AD5,IF(A66=AC6,R66*AD6,IF(A66=AC7,R66*AD7,IF(A66=AC8,R66*AD8,IF(A66=AC9,R66*AD9,IF(A66=AC10,R66*AD10,IF(A66=AC11,R66*AD11,IF(A66=AC12,R66*AD12,IF(A66=AC13,R66*AD13,IF(A66=AC14,R66*AD14,IF(A66=AC15,R66*AD15,IF(A66=AC16,R66*AD16,IF(A66=AC17,R66*AD17,IF(A66=AC18,R66*AD18,IF(A66=AC19,R66*AD19,IF(A66=AC20,R66*AD20,IF(A66=AC21,R66*AD21,IF(A66=AC22,R66*AD22,IF(A66=AC23,R66*AD23,IF(A66=AC24,R66*AD24,IF(A66=AC25,R66*AD25,IF(A66=AC26,R66*AD26,IF(A66=AC27,R66*AD27,IF(A66=AC28,R66*AD28,IF(A66=AC29,R66*AD29,IF(A66=AC30,R66*AD30,IF(A66=AC31,R66*AD31,IF(A66=AC32,R66*AD32,IF(A66=AC33,R66*AD33,IF(A66=AC34,R66*AD34,IF(A66=AC35,R66*AD35,IF(A66=AC36,R66*AD36,IF(A66=AC37,R66*AD37,IF(A66=AC38,R66*AD38,IF(A66=AC39,R66*AD39,IF(A66=AC40,R66*AD40,IF(A66=AC41,R66*AD41,IF(A66=AC42,R66*AD42,IF(A66=AC43,R66*AD43,IF(A66=AC44,R66*AD44,IF(A66=AC45,R66*AD45,IF(A66=AC46,R66*AD46,IF(A66=AC47,R66*AD47,IF(A66=AC48,R66*AD48,IF(A66=AC49,R66*AD49,IF(A66=AC50,R66*AD50,IF(A66=AC51,R66*AD51,IF(A66=AC52,R66*AD52,IF(A66=AC53,R66*AD53,IF(A66=AC54,R66*AD54,IF(A66=AC55,R66*AD55,IF(A66=AC56,R66*AD56,IF(A66=AC57,R66*AD57,IF(A66=AC58,I66*J66,""))))))))))))))))))))))))))))))))))))))))))))))))))))))))</f>
        <v>100</v>
      </c>
      <c r="T66" s="7">
        <f>IF(O66&gt;0,5,"")</f>
        <v>5</v>
      </c>
      <c r="U66" s="8">
        <f>IFERROR(M66*S66*T66,"")</f>
        <v>10800</v>
      </c>
      <c r="V66" s="8">
        <f>IFERROR(N66+U66,"")</f>
        <v>12960</v>
      </c>
    </row>
    <row r="67" spans="1:22" x14ac:dyDescent="0.2">
      <c r="A67" s="4"/>
      <c r="B67" s="4"/>
      <c r="C67" s="5" t="str">
        <f>IF(A67="Alte substante","Introduceti CMA","")</f>
        <v/>
      </c>
      <c r="D67" s="20"/>
      <c r="E67" s="21"/>
      <c r="F67" s="318"/>
      <c r="G67" s="319"/>
      <c r="H67" s="6"/>
      <c r="I67" s="7" t="str">
        <f>IF(A67=AC3,AD3,IF(A67=AC4,AD4,IF(A67=AC4,AD4,IF(A67=AC5,AD5,IF(A67=AC6,AD6,IF(A67=AC7,AD7,IF(A67=AC8,AD8,IF(A67=AC9,AD9,IF(A67=AC10,AD10,IF(A67=AC11,AD11,IF(A67=AC12,AD12,IF(A67=AC13,AD13,IF(A67=AC14,AD14,IF(A67=AC15,AD15,IF(A67=AC16,AD16,IF(A67=AC17,AD17,IF(A67=AC18,AD18,IF(A67=AC19,AD19,IF(A67=AC20,AD20,IF(A67=AC21,AD21,IF(A67=AC22,AD22,IF(A67=AC23,AD23,IF(A67=AC24,AD24,IF(A67=AC25,AD25,IF(A67=AC26,AD26,IF(A67=AC27,AD27,IF(A67=AC28,AD28,IF(A67=AC29,AD29,IF(A67=AC30,AD30,IF(A67=AC31,AD31,IF(A67=AC32,AD32,IF(A67=AC33,AD33,IF(A67=AC34,AD34,IF(A67=AC35,AD35,IF(A67=AC36,AD36,IF(A67=AC37,AD37,IF(A67=AC38,AD38,IF(A67=AC39,AD39,IF(A67=AC40,AD40,IF(A67=AC41,AD41,IF(A67=AC42,AD42,IF(A67=AC43,AD43,IF(A67=AC44,AD44,IF(A67=AC45,AD45,IF(A67=AC46,AD46,IF(A67=AC47,AD47,IF(A67=AC48,AD48,IF(A67=AC49,AD49,IF(A67=AC50,AD51,IF(A67=AC52,AD52,IF(A67=AC53,AD53,IF(A67=AC54,AD54,IF(A67=AC55,AD55,IF(A67=AC56,AD56,IF(A67=AC57,AD57,IF(A67=AC58,1/D67,""))))))))))))))))))))))))))))))))))))))))))))))))))))))))</f>
        <v/>
      </c>
      <c r="J67" s="23">
        <f t="shared" ref="J67:J74" si="0">F67*H67*10^-6</f>
        <v>0</v>
      </c>
      <c r="K67" s="23" t="str">
        <f>IF(A67=AC3,J67*AD3,IF(A67=AC4,J67*AD4,IF(A67=AC5,J67*AD5,IF(A67=AC6,J67*AD6,IF(A67=AC7,J67*AD7,IF(A67=AC8,J67*AD8,IF(A67=AC9,J67*AD9,IF(A67=AC10,J67*AD10,IF(A67=AC11,J67*AD11,IF(A67=AC12,J67*AD12,IF(A67=AC13,J67*AD13,IF(A67=AC14,J67*AD14,IF(A67=AC15,J67*AD15,IF(A67=AC16,J67*AD16,IF(A67=AC17,J67*AD17,IF(A67=AC18,J67*AD18,IF(A67=AC19,J67*AD19,IF(A67=AC20,J67*AD20,IF(A67=AC21,J67*AD21,IF(A67=AC22,J67*AD22,IF(A67=AC23,J67*AD23,IF(A67=AC24,J67*AD24,IF(A67=AC25,J67*AD25,IF(A67=AC26,J67*AD26,IF(A67=AC27,J67*AD27,IF(A67=AC28,J67*AD28,IF(A67=AC29,J67*AD29,IF(A67=AC30,J67*AD30,IF(A67=AC31,J67*AD31,IF(A67=AC32,J67*AD32,IF(A67=AC33,J67*AD33,IF(A67=AC34,J67*AD34,IF(A67=AC35,J67*AD35,IF(A67=AC36,J67*AD36,IF(A67=AC37,J67*AD37,IF(A67=AC38,J67*AD38,IF(A67=AC39,J67*AD39,IF(A67=AC40,J67*AD40,IF(A67=AC41,J67*AD41,IF(A67=AC42,J67*AD42,IF(A67=AC43,J67*AD43,IF(A67=AC44,J67*AD44,IF(A67=AC45,J67*AD45,IF(A67=AC46,J67*AD46,IF(A67=AC47,J67*AD47,IF(A67=AC48,J67*AD48,IF(A67=AC49,J67*AD49,IF(A67=AC50,J67*AD50,IF(A67=AC51,J67*AD51,IF(A67=AC52,J67*AD52,IF(A67=AC53,J67*AD53,IF(A67=AC54,J67*AD54,IF(A67=AC55,J67*AD55,IF(A67=AC56,J67*AD56,IF(A67=AC57,J67*AD57,IF(A67=AC58,I67*J67,""))))))))))))))))))))))))))))))))))))))))))))))))))))))))</f>
        <v/>
      </c>
      <c r="L67" s="18"/>
      <c r="M67" s="7" t="str">
        <f>IF(L67=AA5,AB5,IF(L67=AA6,AB6,IF(L67=AA7,AB7,IF(L67=AA8,AB8,""))))</f>
        <v/>
      </c>
      <c r="N67" s="8" t="str">
        <f t="shared" ref="N67:N74" si="1">IFERROR(M67*K67,"")</f>
        <v/>
      </c>
      <c r="O67" s="328"/>
      <c r="P67" s="329"/>
      <c r="Q67" s="4"/>
      <c r="R67" s="23">
        <f t="shared" ref="R67:R74" si="2">O67*Q67*10^-6</f>
        <v>0</v>
      </c>
      <c r="S67" s="23" t="str">
        <f>IF(A67=AC3,R67*AD3,IF(A67=AC4,R67*AD4,IF(A67=AC5,R67*AD5,IF(A67=AC6,R67*AD6,IF(A67=AC7,R67*AD7,IF(A67=AC8,R67*AD8,IF(A67=AC9,R67*AD9,IF(A67=AC10,R67*AD10,IF(A67=AC11,R67*AD11,IF(A67=AC12,R67*AD12,IF(A67=AC13,R67*AD13,IF(A67=AC14,R67*AD14,IF(A67=AC15,R67*AD15,IF(A67=AC16,R67*AD16,IF(A67=AC17,R67*AD17,IF(A67=AC18,R67*AD18,IF(A67=AC19,R67*AD19,IF(A67=AC20,R67*AD20,IF(A67=AC21,R67*AD21,IF(A67=AC22,R67*AD22,IF(A67=AC23,R67*AD23,IF(A67=AC24,R67*AD24,IF(A67=AC25,R67*AD25,IF(A67=AC26,R67*AD26,IF(A67=AC27,R67*AD27,IF(A67=AC28,R67*AD28,IF(A67=AC29,R67*AD29,IF(A67=AC30,R67*AD30,IF(A67=AC31,R67*AD31,IF(A67=AC32,R67*AD32,IF(A67=AC33,R67*AD33,IF(A67=AC34,R67*AD34,IF(A67=AC35,R67*AD35,IF(A67=AC36,R67*AD36,IF(A67=AC37,R67*AD37,IF(A67=AC38,R67*AD38,IF(A67=AC39,R67*AD39,IF(A67=AC40,R67*AD40,IF(A67=AC41,R67*AD41,IF(A67=AC42,R67*AD42,IF(A67=AC43,R67*AD43,IF(A67=AC44,R67*AD44,IF(A67=AC45,R67*AD45,IF(A67=AC46,R67*AD46,IF(A67=AC47,R67*AD47,IF(A67=AC48,R67*AD48,IF(A67=AC49,R67*AD49,IF(A67=AC50,R67*AD50,IF(A67=AC51,R67*AD51,IF(A67=AC52,R67*AD52,IF(A67=AC53,R67*AD53,IF(A67=AC54,R67*AD54,IF(A67=AC55,R67*AD55,IF(A67=AC56,R67*AD56,IF(A67=AC57,R67*AD57,IF(A67=AC58,I67*J67,""))))))))))))))))))))))))))))))))))))))))))))))))))))))))</f>
        <v/>
      </c>
      <c r="T67" s="7" t="str">
        <f t="shared" ref="T67:T74" si="3">IF(O67&gt;0,5,"")</f>
        <v/>
      </c>
      <c r="U67" s="8" t="str">
        <f t="shared" ref="U67:U74" si="4">IFERROR(M67*S67*T67,"")</f>
        <v/>
      </c>
      <c r="V67" s="8" t="str">
        <f t="shared" ref="V67:V75" si="5">IFERROR(N67+U67,"")</f>
        <v/>
      </c>
    </row>
    <row r="68" spans="1:22" x14ac:dyDescent="0.2">
      <c r="A68" s="4"/>
      <c r="B68" s="4"/>
      <c r="C68" s="5" t="str">
        <f>IF(A68="Alte substante","Introduceti CMA","")</f>
        <v/>
      </c>
      <c r="D68" s="20"/>
      <c r="E68" s="21"/>
      <c r="F68" s="318"/>
      <c r="G68" s="319"/>
      <c r="H68" s="6"/>
      <c r="I68" s="7" t="str">
        <f>IF(A68=AC3,AD3,IF(A68=AC4,AD4,IF(A68=AC4,AD4,IF(A68=AC5,AD5,IF(A68=AC6,AD6,IF(A68=AC7,AD7,IF(A68=AC8,AD8,IF(A68=AC9,AD9,IF(A68=AC10,AD10,IF(A68=AC11,AD11,IF(A68=AC12,AD12,IF(A68=AC13,AD13,IF(A68=AC14,AD14,IF(A68=AC15,AD15,IF(A68=AC16,AD16,IF(A68=AC17,AD17,IF(A68=AC18,AD18,IF(A68=AC19,AD19,IF(A68=AC20,AD20,IF(A68=AC21,AD21,IF(A68=AC22,AD22,IF(A68=AC23,AD23,IF(A68=AC24,AD24,IF(A68=AC25,AD25,IF(A68=AC26,AD26,IF(A68=AC27,AD27,IF(A68=AC28,AD28,IF(A68=AC29,AD29,IF(A68=AC30,AD30,IF(A68=AC31,AD31,IF(A68=AC32,AD32,IF(A68=AC33,AD33,IF(A68=AC34,AD34,IF(A68=AC35,AD35,IF(A68=AC36,AD36,IF(A68=AC37,AD37,IF(A68=AC38,AD38,IF(A68=AC39,AD39,IF(A68=AC40,AD40,IF(A68=AC41,AD41,IF(A68=AC42,AD42,IF(A68=AC43,AD43,IF(A68=AC44,AD44,IF(A68=AC45,AD45,IF(A68=AC46,AD46,IF(A68=AC47,AD47,IF(A68=AC48,AD48,IF(A68=AC49,AD49,IF(A68=AC50,AD51,IF(A68=AC52,AD52,IF(A68=AC53,AD53,IF(A68=AC54,AD54,IF(A68=AC55,AD55,IF(A68=AC56,AD56,IF(A68=AC57,AD57,IF(A68=AC58,1/D68,""))))))))))))))))))))))))))))))))))))))))))))))))))))))))</f>
        <v/>
      </c>
      <c r="J68" s="23">
        <f t="shared" si="0"/>
        <v>0</v>
      </c>
      <c r="K68" s="23" t="str">
        <f>IF(A68=AC3,J68*AD3,IF(A68=AC4,J68*AD4,IF(A68=AC5,J68*AD5,IF(A68=AC6,J68*AD6,IF(A68=AC7,J68*AD7,IF(A68=AC8,J68*AD8,IF(A68=AC9,J68*AD9,IF(A68=AC10,J68*AD10,IF(A68=AC11,J68*AD11,IF(A68=AC12,J68*AD12,IF(A68=AC13,J68*AD13,IF(A68=AC14,J68*AD14,IF(A68=AC15,J68*AD15,IF(A68=AC16,J68*AD16,IF(A68=AC17,J68*AD17,IF(A68=AC18,J68*AD18,IF(A68=AC19,J68*AD19,IF(A68=AC20,J68*AD20,IF(A68=AC21,J68*AD21,IF(A68=AC22,J68*AD22,IF(A68=AC23,J68*AD23,IF(A68=AC24,J68*AD24,IF(A68=AC25,J68*AD25,IF(A68=AC26,J68*AD26,IF(A68=AC27,J68*AD27,IF(A68=AC28,J68*AD28,IF(A68=AC29,J68*AD29,IF(A68=AC30,J68*AD30,IF(A68=AC31,J68*AD31,IF(A68=AC32,J68*AD32,IF(A68=AC33,J68*AD33,IF(A68=AC34,J68*AD34,IF(A68=AC35,J68*AD35,IF(A68=AC36,J68*AD36,IF(A68=AC37,J68*AD37,IF(A68=AC38,J68*AD38,IF(A68=AC39,J68*AD39,IF(A68=AC40,J68*AD40,IF(A68=AC41,J68*AD41,IF(A68=AC42,J68*AD42,IF(A68=AC43,J68*AD43,IF(A68=AC44,J68*AD44,IF(A68=AC45,J68*AD45,IF(A68=AC46,J68*AD46,IF(A68=AC47,J68*AD47,IF(A68=AC48,J68*AD48,IF(A68=AC49,J68*AD49,IF(A68=AC50,J68*AD50,IF(A68=AC51,J68*AD51,IF(A68=AC52,J68*AD52,IF(A68=AC53,J68*AD53,IF(A68=AC54,J68*AD54,IF(A68=AC55,J68*AD55,IF(A68=AC56,J68*AD56,IF(A68=AC57,J68*AD57,IF(A68=AC58,I68*J68,""))))))))))))))))))))))))))))))))))))))))))))))))))))))))</f>
        <v/>
      </c>
      <c r="L68" s="18"/>
      <c r="M68" s="7" t="str">
        <f>IF(L68=AA5,AB5,IF(L68=AA6,AB6,IF(L68=AA7,AB7,IF(L68=AA8,AB8,""))))</f>
        <v/>
      </c>
      <c r="N68" s="8" t="str">
        <f t="shared" si="1"/>
        <v/>
      </c>
      <c r="O68" s="328"/>
      <c r="P68" s="329"/>
      <c r="Q68" s="4"/>
      <c r="R68" s="23">
        <f t="shared" si="2"/>
        <v>0</v>
      </c>
      <c r="S68" s="23" t="str">
        <f>IF(A68=AC3,R68*AD3,IF(A68=AC4,R68*AD4,IF(A68=AC5,R68*AD5,IF(A68=AC6,R68*AD6,IF(A68=AC7,R68*AD7,IF(A68=AC8,R68*AD8,IF(A68=AC9,R68*AD9,IF(A68=AC10,R68*AD10,IF(A68=AC11,R68*AD11,IF(A68=AC12,R68*AD12,IF(A68=AC13,R68*AD13,IF(A68=AC14,R68*AD14,IF(A68=AC15,R68*AD15,IF(A68=AC16,R68*AD16,IF(A68=AC17,R68*AD17,IF(A68=AC18,R68*AD18,IF(A68=AC19,R68*AD19,IF(A68=AC20,R68*AD20,IF(A68=AC21,R68*AD21,IF(A68=AC22,R68*AD22,IF(A68=AC23,R68*AD23,IF(A68=AC24,R68*AD24,IF(A68=AC25,R68*AD25,IF(A68=AC26,R68*AD26,IF(A68=AC27,R68*AD27,IF(A68=AC28,R68*AD28,IF(A68=AC29,R68*AD29,IF(A68=AC30,R68*AD30,IF(A68=AC31,R68*AD31,IF(A68=AC32,R68*AD32,IF(A68=AC33,R68*AD33,IF(A68=AC34,R68*AD34,IF(A68=AC35,R68*AD35,IF(A68=AC36,R68*AD36,IF(A68=AC37,R68*AD37,IF(A68=AC38,R68*AD38,IF(A68=AC39,R68*AD39,IF(A68=AC40,R68*AD40,IF(A68=AC41,R68*AD41,IF(A68=AC42,R68*AD42,IF(A68=AC43,R68*AD43,IF(A68=AC44,R68*AD44,IF(A68=AC45,R68*AD45,IF(A68=AC46,R68*AD46,IF(A68=AC47,R68*AD47,IF(A68=AC48,R68*AD48,IF(A68=AC49,R68*AD49,IF(A68=AC50,R68*AD50,IF(A68=AC51,R68*AD51,IF(A68=AC52,R68*AD52,IF(A68=AC53,R68*AD53,IF(A68=AC54,R68*AD54,IF(A68=AC55,R68*AD55,IF(A68=AC56,R68*AD56,IF(A68=AC57,R68*AD57,IF(A68=AC58,I68*J68,""))))))))))))))))))))))))))))))))))))))))))))))))))))))))</f>
        <v/>
      </c>
      <c r="T68" s="7" t="str">
        <f t="shared" si="3"/>
        <v/>
      </c>
      <c r="U68" s="8" t="str">
        <f t="shared" si="4"/>
        <v/>
      </c>
      <c r="V68" s="8" t="str">
        <f t="shared" si="5"/>
        <v/>
      </c>
    </row>
    <row r="69" spans="1:22" x14ac:dyDescent="0.2">
      <c r="A69" s="4"/>
      <c r="B69" s="4"/>
      <c r="C69" s="5" t="str">
        <f>IF(A69="Alte substante","Introduceti CMA","")</f>
        <v/>
      </c>
      <c r="D69" s="20"/>
      <c r="E69" s="21"/>
      <c r="F69" s="318"/>
      <c r="G69" s="319"/>
      <c r="H69" s="6"/>
      <c r="I69" s="7" t="str">
        <f>IF(A69=AC3,AD3,IF(A69=AC4,AD4,IF(A69=AC4,AD4,IF(A69=AC5,AD5,IF(A69=AC6,AD6,IF(A69=AC7,AD7,IF(A69=AC8,AD8,IF(A69=AC9,AD9,IF(A69=AC10,AD10,IF(A69=AC11,AD11,IF(A69=AC12,AD12,IF(A69=AC13,AD13,IF(A69=AC14,AD14,IF(A69=AC15,AD15,IF(A69=AC16,AD16,IF(A69=AC17,AD17,IF(A69=AC18,AD18,IF(A69=AC19,AD19,IF(A69=AC20,AD20,IF(A69=AC21,AD21,IF(A69=AC22,AD22,IF(A69=AC23,AD23,IF(A69=AC24,AD24,IF(A69=AC25,AD25,IF(A69=AC26,AD26,IF(A69=AC27,AD27,IF(A69=AC28,AD28,IF(A69=AC29,AD29,IF(A69=AC30,AD30,IF(A69=AC31,AD31,IF(A69=AC32,AD32,IF(A69=AC33,AD33,IF(A69=AC34,AD34,IF(A69=AC35,AD35,IF(A69=AC36,AD36,IF(A69=AC37,AD37,IF(A69=AC38,AD38,IF(A69=AC39,AD39,IF(A69=AC40,AD40,IF(A69=AC41,AD41,IF(A69=AC42,AD42,IF(A69=AC43,AD43,IF(A69=AC44,AD44,IF(A69=AC45,AD45,IF(A69=AC46,AD46,IF(A69=AC47,AD47,IF(A69=AC48,AD48,IF(A69=AC49,AD49,IF(A69=AC50,AD51,IF(A69=AC52,AD52,IF(A69=AC53,AD53,IF(A69=AC54,AD54,IF(A69=AC55,AD55,IF(A69=AC56,AD56,IF(A69=AC57,AD57,IF(A69=AC58,1/D69,""))))))))))))))))))))))))))))))))))))))))))))))))))))))))</f>
        <v/>
      </c>
      <c r="J69" s="23">
        <f t="shared" si="0"/>
        <v>0</v>
      </c>
      <c r="K69" s="23" t="str">
        <f>IF(A69=AC3,J69*AD3,IF(A69=AC4,J69*AD4,IF(A69=AC5,J69*AD5,IF(A69=AC6,J69*AD6,IF(A69=AC7,J69*AD7,IF(A69=AC8,J69*AD8,IF(A69=AC9,J69*AD9,IF(A69=AC10,J69*AD10,IF(A69=AC11,J69*AD11,IF(A69=AC12,J69*AD12,IF(A69=AC13,J69*AD13,IF(A69=AC14,J69*AD14,IF(A69=AC15,J69*AD15,IF(A69=AC16,J69*AD16,IF(A69=AC17,J69*AD17,IF(A69=AC18,J69*AD18,IF(A69=AC19,J69*AD19,IF(A69=AC20,J69*AD20,IF(A69=AC21,J69*AD21,IF(A69=AC22,J69*AD22,IF(A69=AC23,J69*AD23,IF(A69=AC24,J69*AD24,IF(A69=AC25,J69*AD25,IF(A69=AC26,J69*AD26,IF(A69=AC27,J69*AD27,IF(A69=AC28,J69*AD28,IF(A69=AC29,J69*AD29,IF(A69=AC30,J69*AD30,IF(A69=AC31,J69*AD31,IF(A69=AC32,J69*AD32,IF(A69=AC33,J69*AD33,IF(A69=AC34,J69*AD34,IF(A69=AC35,J69*AD35,IF(A69=AC36,J69*AD36,IF(A69=AC37,J69*AD37,IF(A69=AC38,J69*AD38,IF(A69=AC39,J69*AD39,IF(A69=AC40,J69*AD40,IF(A69=AC41,J69*AD41,IF(A69=AC42,J69*AD42,IF(A69=AC43,J69*AD43,IF(A69=AC44,J69*AD44,IF(A69=AC45,J69*AD45,IF(A69=AC46,J69*AD46,IF(A69=AC47,J69*AD47,IF(A69=AC48,J69*AD48,IF(A69=AC49,J69*AD49,IF(A69=AC50,J69*AD50,IF(A69=AC51,J69*AD51,IF(A69=AC52,J69*AD52,IF(A69=AC53,J69*AD53,IF(A69=AC54,J69*AD54,IF(A69=AC55,J69*AD55,IF(A69=AC56,J69*AD56,IF(A69=AC57,J69*AD57,IF(A69=AC58,I69*J69,""))))))))))))))))))))))))))))))))))))))))))))))))))))))))</f>
        <v/>
      </c>
      <c r="L69" s="18"/>
      <c r="M69" s="7" t="str">
        <f>IF(L69=AA5,AB5,IF(L69=AA6,AB6,IF(L69=AA7,AB7,IF(L69=AA8,AB8,""))))</f>
        <v/>
      </c>
      <c r="N69" s="8" t="str">
        <f t="shared" si="1"/>
        <v/>
      </c>
      <c r="O69" s="328"/>
      <c r="P69" s="329"/>
      <c r="Q69" s="19"/>
      <c r="R69" s="23">
        <f t="shared" si="2"/>
        <v>0</v>
      </c>
      <c r="S69" s="23" t="str">
        <f>IF(A69=AC3,R69*AD3,IF(A69=AC4,R69*AD4,IF(A69=AC5,R69*AD5,IF(A69=AC6,R69*AD6,IF(A69=AC7,R69*AD7,IF(A69=AC8,R69*AD8,IF(A69=AC9,R69*AD9,IF(A69=AC10,R69*AD10,IF(A69=AC11,R69*AD11,IF(A69=AC12,R69*AD12,IF(A69=AC13,R69*AD13,IF(A69=AC14,R69*AD14,IF(A69=AC15,R69*AD15,IF(A69=AC16,R69*AD16,IF(A69=AC17,R69*AD17,IF(A69=AC18,R69*AD18,IF(A69=AC19,R69*AD19,IF(A69=AC20,R69*AD20,IF(A69=AC21,R69*AD21,IF(A69=AC22,R69*AD22,IF(A69=AC23,R69*AD23,IF(A69=AC24,R69*AD24,IF(A69=AC25,R69*AD25,IF(A69=AC26,R69*AD26,IF(A69=AC27,R69*AD27,IF(A69=AC28,R69*AD28,IF(A69=AC29,R69*AD29,IF(A69=AC30,R69*AD30,IF(A69=AC31,R69*AD31,IF(A69=AC32,R69*AD32,IF(A69=AC33,R69*AD33,IF(A69=AC34,R69*AD34,IF(A69=AC35,R69*AD35,IF(A69=AC36,R69*AD36,IF(A69=AC37,R69*AD37,IF(A69=AC38,R69*AD38,IF(A69=AC39,R69*AD39,IF(A69=AC40,R69*AD40,IF(A69=AC41,R69*AD41,IF(A69=AC42,R69*AD42,IF(A69=AC43,R69*AD43,IF(A69=AC44,R69*AD44,IF(A69=AC45,R69*AD45,IF(A69=AC46,R69*AD46,IF(A69=AC47,R69*AD47,IF(A69=AC48,R69*AD48,IF(A69=AC49,R69*AD49,IF(A69=AC50,R69*AD50,IF(A69=AC51,R69*AD51,IF(A69=AC52,R69*AD52,IF(A69=AC53,R69*AD53,IF(A69=AC54,R69*AD54,IF(A69=AC55,R69*AD55,IF(A69=AC56,R69*AD56,IF(A69=AC57,R69*AD57,IF(A69=AC58,I69*J69,""))))))))))))))))))))))))))))))))))))))))))))))))))))))))</f>
        <v/>
      </c>
      <c r="T69" s="7" t="str">
        <f t="shared" si="3"/>
        <v/>
      </c>
      <c r="U69" s="8" t="str">
        <f t="shared" si="4"/>
        <v/>
      </c>
      <c r="V69" s="8" t="str">
        <f t="shared" si="5"/>
        <v/>
      </c>
    </row>
    <row r="70" spans="1:22" x14ac:dyDescent="0.2">
      <c r="A70" s="4"/>
      <c r="B70" s="4"/>
      <c r="C70" s="5" t="str">
        <f t="shared" ref="C70:C74" si="6">IF(A70="Alte substante","Introduceti CMA","")</f>
        <v/>
      </c>
      <c r="D70" s="20"/>
      <c r="E70" s="21"/>
      <c r="F70" s="318"/>
      <c r="G70" s="319"/>
      <c r="H70" s="6"/>
      <c r="I70" s="7" t="str">
        <f>IF(A70=AC3,AD3,IF(A70=AC4,AD4,IF(A70=AC4,AD4,IF(A70=AC5,AD5,IF(A70=AC6,AD6,IF(A70=AC7,AD7,IF(A70=AC8,AD8,IF(A70=AC9,AD9,IF(A70=AC10,AD10,IF(A70=AC11,AD11,IF(A70=AC12,AD12,IF(A70=AC13,AD13,IF(A70=AC14,AD14,IF(A70=AC15,AD15,IF(A70=AC16,AD16,IF(A70=AC17,AD17,IF(A70=AC18,AD18,IF(A70=AC19,AD19,IF(A70=AC20,AD20,IF(A70=AC21,AD21,IF(A70=AC22,AD22,IF(A70=AC23,AD23,IF(A70=AC24,AD24,IF(A70=AC25,AD25,IF(A70=AC26,AD26,IF(A70=AC27,AD27,IF(A70=AC28,AD28,IF(A70=AC29,AD29,IF(A70=AC30,AD30,IF(A70=AC31,AD31,IF(A70=AC32,AD32,IF(A70=AC33,AD33,IF(A70=AC34,AD34,IF(A70=AC35,AD35,IF(A70=AC36,AD36,IF(A70=AC37,AD37,IF(A70=AC38,AD38,IF(A70=AC39,AD39,IF(A70=AC40,AD40,IF(A70=AC41,AD41,IF(A70=AC42,AD42,IF(A70=AC43,AD43,IF(A70=AC44,AD44,IF(A70=AC45,AD45,IF(A70=AC46,AD46,IF(A70=AC47,AD47,IF(A70=AC48,AD48,IF(A70=AC49,AD49,IF(A70=AC50,AD51,IF(A70=AC52,AD52,IF(A70=AC53,AD53,IF(A70=AC54,AD54,IF(A70=AC55,AD55,IF(A70=AC56,AD56,IF(A70=AC57,AD57,IF(A70=AC58,1/D70,""))))))))))))))))))))))))))))))))))))))))))))))))))))))))</f>
        <v/>
      </c>
      <c r="J70" s="23">
        <f t="shared" si="0"/>
        <v>0</v>
      </c>
      <c r="K70" s="23" t="str">
        <f>IF(A70=AC3,J70*AD3,IF(A70=AC4,J70*AD4,IF(A70=AC5,J70*AD5,IF(A70=AC6,J70*AD6,IF(A70=AC7,J70*AD7,IF(A70=AC8,J70*AD8,IF(A70=AC9,J70*AD9,IF(A70=AC10,J70*AD10,IF(A70=AC11,J70*AD11,IF(A70=AC12,J70*AD12,IF(A70=AC13,J70*AD13,IF(A70=AC14,J70*AD14,IF(A70=AC15,J70*AD15,IF(A70=AC16,J70*AD16,IF(A70=AC17,J70*AD17,IF(A70=AC18,J70*AD18,IF(A70=AC19,J70*AD19,IF(A70=AC20,J70*AD20,IF(A70=AC21,J70*AD21,IF(A70=AC22,J70*AD22,IF(A70=AC23,J70*AD23,IF(A70=AC24,J70*AD24,IF(A70=AC25,J70*AD25,IF(A70=AC26,J70*AD26,IF(A70=AC27,J70*AD27,IF(A70=AC28,J70*AD28,IF(A70=AC29,J70*AD29,IF(A70=AC30,J70*AD30,IF(A70=AC31,J70*AD31,IF(A70=AC32,J70*AD32,IF(A70=AC33,J70*AD33,IF(A70=AC34,J70*AD34,IF(A70=AC35,J70*AD35,IF(A70=AC36,J70*AD36,IF(A70=AC37,J70*AD37,IF(A70=AC38,J70*AD38,IF(A70=AC39,J70*AD39,IF(A70=AC40,J70*AD40,IF(A70=AC41,J70*AD41,IF(A70=AC42,J70*AD42,IF(A70=AC43,J70*AD43,IF(A70=AC44,J70*AD44,IF(A70=AC45,J70*AD45,IF(A70=AC46,J70*AD46,IF(A70=AC47,J70*AD47,IF(A70=AC48,J70*AD48,IF(A70=AC49,J70*AD49,IF(A70=AC50,J70*AD50,IF(A70=AC51,J70*AD51,IF(A70=AC52,J70*AD52,IF(A70=AC53,J70*AD53,IF(A70=AC54,J70*AD54,IF(A70=AC55,J70*AD55,IF(A70=AC56,J70*AD56,IF(A70=AC57,J70*AD57,IF(A70=AC58,I70*J70,""))))))))))))))))))))))))))))))))))))))))))))))))))))))))</f>
        <v/>
      </c>
      <c r="L70" s="18"/>
      <c r="M70" s="7" t="str">
        <f>IF(L70=AA5,AB5,IF(L70=AA6,AB6,IF(L70=AA7,AB7,IF(L70=AA8,AB8,""))))</f>
        <v/>
      </c>
      <c r="N70" s="8" t="str">
        <f t="shared" si="1"/>
        <v/>
      </c>
      <c r="O70" s="328"/>
      <c r="P70" s="329"/>
      <c r="Q70" s="19"/>
      <c r="R70" s="23">
        <f t="shared" si="2"/>
        <v>0</v>
      </c>
      <c r="S70" s="24" t="str">
        <f>IF(A70=AC3,R70*AD3,IF(A70=AC4,R70*AD4,IF(A70=AC5,R70*AD5,IF(A70=AC6,R70*AD6,IF(A70=AC7,R70*AD7,IF(A70=AC8,R70*AD8,IF(A70=AC9,R70*AD9,IF(A70=AC10,R70*AD10,IF(A70=AC11,R70*AD11,IF(A70=AC12,R70*AD12,IF(A70=AC13,R70*AD13,IF(A70=AC14,R70*AD14,IF(A70=AC15,R70*AD15,IF(A70=AC16,R70*AD16,IF(A70=AC17,R70*AD17,IF(A70=AC18,R70*AD18,IF(A70=AC19,R70*AD19,IF(A70=AC20,R70*AD20,IF(A70=AC21,R70*AD21,IF(A70=AC22,R70*AD22,IF(A70=AC23,R70*AD23,IF(A70=AC24,R70*AD24,IF(A70=AC25,R70*AD25,IF(A70=AC26,R70*AD26,IF(A70=AC27,R70*AD27,IF(A70=AC28,R70*AD28,IF(A70=AC29,R70*AD29,IF(A70=AC30,R70*AD30,IF(A70=AC31,R70*AD31,IF(A70=AC32,R70*AD32,IF(A70=AC33,R70*AD33,IF(A70=AC34,R70*AD34,IF(A70=AC35,R70*AD35,IF(A70=AC36,R70*AD36,IF(A70=AC37,R70*AD37,IF(A70=AC38,R70*AD38,IF(A70=AC39,R70*AD39,IF(A70=AC40,R70*AD40,IF(A70=AC41,R70*AD41,IF(A70=AC42,R70*AD42,IF(A70=AC43,R70*AD43,IF(A70=AC44,R70*AD44,IF(A70=AC45,R70*AD45,IF(A70=AC46,R70*AD46,IF(A70=AC47,R70*AD47,IF(A70=AC48,R70*AD48,IF(A70=AC49,R70*AD49,IF(A70=AC50,R70*AD50,IF(A70=AC51,R70*AD51,IF(A70=AC52,R70*AD52,IF(A70=AC53,R70*AD53,IF(A70=AC54,R70*AD54,IF(A70=AC55,R70*AD55,IF(A70=AC56,R70*AD56,IF(A70=AC57,R70*AD57,IF(A70=AC58,I70*J70,""))))))))))))))))))))))))))))))))))))))))))))))))))))))))</f>
        <v/>
      </c>
      <c r="T70" s="7" t="str">
        <f t="shared" si="3"/>
        <v/>
      </c>
      <c r="U70" s="8" t="str">
        <f t="shared" si="4"/>
        <v/>
      </c>
      <c r="V70" s="8" t="str">
        <f t="shared" si="5"/>
        <v/>
      </c>
    </row>
    <row r="71" spans="1:22" x14ac:dyDescent="0.2">
      <c r="A71" s="4"/>
      <c r="B71" s="4"/>
      <c r="C71" s="5" t="str">
        <f t="shared" si="6"/>
        <v/>
      </c>
      <c r="D71" s="20"/>
      <c r="E71" s="21"/>
      <c r="F71" s="318"/>
      <c r="G71" s="319"/>
      <c r="H71" s="6"/>
      <c r="I71" s="7" t="str">
        <f>IF(A71=AC3,AD3,IF(A71=AC4,AD4,IF(A71=AC4,AD4,IF(A71=AC5,AD5,IF(A71=AC6,AD6,IF(A71=AC7,AD7,IF(A71=AC8,AD8,IF(A71=AC9,AD9,IF(A71=AC10,AD10,IF(A71=AC11,AD11,IF(A71=AC12,AD12,IF(A71=AC13,AD13,IF(A71=AC14,AD14,IF(A71=AC15,AD15,IF(A71=AC16,AD16,IF(A71=AC17,AD17,IF(A71=AC18,AD18,IF(A71=AC19,AD19,IF(A71=AC20,AD20,IF(A71=AC21,AD21,IF(A71=AC22,AD22,IF(A71=AC23,AD23,IF(A71=AC24,AD24,IF(A71=AC25,AD25,IF(A71=AC26,AD26,IF(A71=AC27,AD27,IF(A71=AC28,AD28,IF(A71=AC29,AD29,IF(A71=AC30,AD30,IF(A71=AC31,AD31,IF(A71=AC32,AD32,IF(A71=AC33,AD33,IF(A71=AC34,AD34,IF(A71=AC35,AD35,IF(A71=AC36,AD36,IF(A71=AC37,AD37,IF(A71=AC38,AD38,IF(A71=AC39,AD39,IF(A71=AC40,AD40,IF(A71=AC41,AD41,IF(A71=AC42,AD42,IF(A71=AC43,AD43,IF(A71=AC44,AD44,IF(A71=AC45,AD45,IF(A71=AC46,AD46,IF(A71=AC47,AD47,IF(A71=AC48,AD48,IF(A71=AC49,AD49,IF(A71=AC50,AD51,IF(A71=AC52,AD52,IF(A71=AC53,AD53,IF(A71=AC54,AD54,IF(A71=AC55,AD55,IF(A71=AC56,AD56,IF(A71=AC57,AD57,IF(A71=AC58,1/D71,""))))))))))))))))))))))))))))))))))))))))))))))))))))))))</f>
        <v/>
      </c>
      <c r="J71" s="23">
        <f t="shared" si="0"/>
        <v>0</v>
      </c>
      <c r="K71" s="24" t="str">
        <f>IF(A71=AC3,J71*AD3,IF(A71=AC4,J71*AD4,IF(A71=AC5,J71*AD5,IF(A71=AC6,J71*AD6,IF(A71=AC7,J71*AD7,IF(A71=AC8,J71*AD8,IF(A71=AC9,J71*AD9,IF(A71=AC10,J71*AD10,IF(A71=AC11,J71*AD11,IF(A71=AC12,J71*AD12,IF(A71=AC13,J71*AD13,IF(A71=AC14,J71*AD14,IF(A71=AC15,J71*AD15,IF(A71=AC16,J71*AD16,IF(A71=AC17,J71*AD17,IF(A71=AC18,J71*AD18,IF(A71=AC19,J71*AD19,IF(A71=AC20,J71*AD20,IF(A71=AC21,J71*AD21,IF(A71=AC22,J71*AD22,IF(A71=AC23,J71*AD23,IF(A71=AC24,J71*AD24,IF(A71=AC25,J71*AD25,IF(A71=AC26,J71*AD26,IF(A71=AC27,J71*AD27,IF(A71=AC28,J71*AD28,IF(A71=AC29,J71*AD29,IF(A71=AC30,J71*AD30,IF(A71=AC31,J71*AD31,IF(A71=AC32,J71*AD32,IF(A71=AC33,J71*AD33,IF(A71=AC34,J71*AD34,IF(A71=AC35,J71*AD35,IF(A71=AC36,J71*AD36,IF(A71=AC37,J71*AD37,IF(A71=AC38,J71*AD38,IF(A71=AC39,J71*AD39,IF(A71=AC40,J71*AD40,IF(A71=AC41,J71*AD41,IF(A71=AC42,J71*AD42,IF(A71=AC43,J71*AD43,IF(A71=AC44,J71*AD44,IF(A71=AC45,J71*AD45,IF(A71=AC46,J71*AD46,IF(A71=AC47,J71*AD47,IF(A71=AC48,J71*AD48,IF(A71=AC49,J71*AD49,IF(A71=AC50,J71*AD50,IF(A71=AC51,J71*AD51,IF(A71=AC52,J71*AD52,IF(A71=AC53,J71*AD53,IF(A71=AC54,J71*AD54,IF(A71=AC55,J71*AD55,IF(A71=AC56,J71*AD56,IF(A71=AC57,J71*AD57,IF(A71=AC58,I71*J71,""))))))))))))))))))))))))))))))))))))))))))))))))))))))))</f>
        <v/>
      </c>
      <c r="L71" s="18"/>
      <c r="M71" s="7" t="str">
        <f>IF(L71=AA5,AB5,IF(L71=AA6,AB6,IF(L71=AA7,AB7,IF(L71=AA8,AB8,""))))</f>
        <v/>
      </c>
      <c r="N71" s="8" t="str">
        <f t="shared" si="1"/>
        <v/>
      </c>
      <c r="O71" s="328"/>
      <c r="P71" s="329"/>
      <c r="Q71" s="19"/>
      <c r="R71" s="23">
        <f t="shared" si="2"/>
        <v>0</v>
      </c>
      <c r="S71" s="24" t="str">
        <f>IF(A71=AC3,R71*AD3,IF(A71=AC4,R71*AD4,IF(A71=AC5,R71*AD5,IF(A71=AC6,R71*AD6,IF(A71=AC7,R71*AD7,IF(A71=AC8,R71*AD8,IF(A71=AC9,R71*AD9,IF(A71=AC10,R71*AD10,IF(A71=AC11,R71*AD11,IF(A71=AC12,R71*AD12,IF(A71=AC13,R71*AD13,IF(A71=AC14,R71*AD14,IF(A71=AC15,R71*AD15,IF(A71=AC16,R71*AD16,IF(A71=AC17,R71*AD17,IF(A71=AC18,R71*AD18,IF(A71=AC19,R71*AD19,IF(A71=AC20,R71*AD20,IF(A71=AC21,R71*AD21,IF(A71=AC22,R71*AD22,IF(A71=AC23,R71*AD23,IF(A71=AC24,R71*AD24,IF(A71=AC25,R71*AD25,IF(A71=AC26,R71*AD26,IF(A71=AC27,R71*AD27,IF(A71=AC28,R71*AD28,IF(A71=AC29,R71*AD29,IF(A71=AC30,R71*AD30,IF(A71=AC31,R71*AD31,IF(A71=AC32,R71*AD32,IF(A71=AC33,R71*AD33,IF(A71=AC34,R71*AD34,IF(A71=AC35,R71*AD35,IF(A71=AC36,R71*AD36,IF(A71=AC37,R71*AD37,IF(A71=AC38,R71*AD38,IF(A71=AC39,R71*AD39,IF(A71=AC40,R71*AD40,IF(A71=AC41,R71*AD41,IF(A71=AC42,R71*AD42,IF(A71=AC43,R71*AD43,IF(A71=AC44,R71*AD44,IF(A71=AC45,R71*AD45,IF(A71=AC46,R71*AD46,IF(A71=AC47,R71*AD47,IF(A71=AC48,R71*AD48,IF(A71=AC49,R71*AD49,IF(A71=AC50,R71*AD50,IF(A71=AC51,R71*AD51,IF(A71=AC52,R71*AD52,IF(A71=AC53,R71*AD53,IF(A71=AC54,R71*AD54,IF(A71=AC55,R71*AD55,IF(A71=AC56,R71*AD56,IF(A71=AC57,R71*AD57,IF(A71=AC58,I71*J71,""))))))))))))))))))))))))))))))))))))))))))))))))))))))))</f>
        <v/>
      </c>
      <c r="T71" s="7" t="str">
        <f t="shared" si="3"/>
        <v/>
      </c>
      <c r="U71" s="8" t="str">
        <f t="shared" si="4"/>
        <v/>
      </c>
      <c r="V71" s="8" t="str">
        <f t="shared" si="5"/>
        <v/>
      </c>
    </row>
    <row r="72" spans="1:22" x14ac:dyDescent="0.2">
      <c r="A72" s="4"/>
      <c r="B72" s="4"/>
      <c r="C72" s="5" t="str">
        <f t="shared" si="6"/>
        <v/>
      </c>
      <c r="D72" s="20"/>
      <c r="E72" s="21"/>
      <c r="F72" s="318"/>
      <c r="G72" s="319"/>
      <c r="H72" s="6"/>
      <c r="I72" s="7" t="str">
        <f>IF(A72=AC3,AD3,IF(A72=AC4,AD4,IF(A72=AC4,AD4,IF(A72=AC5,AD5,IF(A72=AC6,AD6,IF(A72=AC7,AD7,IF(A72=AC8,AD8,IF(A72=AC9,AD9,IF(A72=AC10,AD10,IF(A72=AC11,AD11,IF(A72=AC12,AD12,IF(A72=AC13,AD13,IF(A72=AC14,AD14,IF(A72=AC15,AD15,IF(A72=AC16,AD16,IF(A72=AC17,AD17,IF(A72=AC18,AD18,IF(A72=AC19,AD19,IF(A72=AC20,AD20,IF(A72=AC21,AD21,IF(A72=AC22,AD22,IF(A72=AC23,AD23,IF(A72=AC24,AD24,IF(A72=AC25,AD25,IF(A72=AC26,AD26,IF(A72=AC27,AD27,IF(A72=AC28,AD28,IF(A72=AC29,AD29,IF(A72=AC30,AD30,IF(A72=AC31,AD31,IF(A72=AC32,AD32,IF(A72=AC33,AD33,IF(A72=AC34,AD34,IF(A72=AC35,AD35,IF(A72=AC36,AD36,IF(A72=AC37,AD37,IF(A72=AC38,AD38,IF(A72=AC39,AD39,IF(A72=AC40,AD40,IF(A72=AC41,AD41,IF(A72=AC42,AD42,IF(A72=AC43,AD43,IF(A72=AC44,AD44,IF(A72=AC45,AD45,IF(A72=AC46,AD46,IF(A72=AC47,AD47,IF(A72=AC48,AD48,IF(A72=AC49,AD49,IF(A72=AC50,AD51,IF(A72=AC52,AD52,IF(A72=AC53,AD53,IF(A72=AC54,AD54,IF(A72=AC55,AD55,IF(A72=AC56,AD56,IF(A72=AC57,AD57,IF(A72=AC58,1/D72,""))))))))))))))))))))))))))))))))))))))))))))))))))))))))</f>
        <v/>
      </c>
      <c r="J72" s="23">
        <f t="shared" si="0"/>
        <v>0</v>
      </c>
      <c r="K72" s="24" t="str">
        <f>IF(A72=AC3,J72*AD3,IF(A72=AC4,J72*AD4,IF(A72=AC5,J72*AD5,IF(A72=AC6,J72*AD6,IF(A72=AC7,J72*AD7,IF(A72=AC8,J72*AD8,IF(A72=AC9,J72*AD9,IF(A72=AC10,J72*AD10,IF(A72=AC11,J72*AD11,IF(A72=AC12,J72*AD12,IF(A72=AC13,J72*AD13,IF(A72=AC14,J72*AD14,IF(A72=AC15,J72*AD15,IF(A72=AC16,J72*AD16,IF(A72=AC17,J72*AD17,IF(A72=AC18,J72*AD18,IF(A72=AC19,J72*AD19,IF(A72=AC20,J72*AD20,IF(A72=AC21,J72*AD21,IF(A72=AC22,J72*AD22,IF(A72=AC23,J72*AD23,IF(A72=AC24,J72*AD24,IF(A72=AC25,J72*AD25,IF(A72=AC26,J72*AD26,IF(A72=AC27,J72*AD27,IF(A72=AC28,J72*AD28,IF(A72=AC29,J72*AD29,IF(A72=AC30,J72*AD30,IF(A72=AC31,J72*AD31,IF(A72=AC32,J72*AD32,IF(A72=AC33,J72*AD33,IF(A72=AC34,J72*AD34,IF(A72=AC35,J72*AD35,IF(A72=AC36,J72*AD36,IF(A72=AC37,J72*AD37,IF(A72=AC38,J72*AD38,IF(A72=AC39,J72*AD39,IF(A72=AC40,J72*AD40,IF(A72=AC41,J72*AD41,IF(A72=AC42,J72*AD42,IF(A72=AC43,J72*AD43,IF(A72=AC44,J72*AD44,IF(A72=AC45,J72*AD45,IF(A72=AC46,J72*AD46,IF(A72=AC47,J72*AD47,IF(A72=AC48,J72*AD48,IF(A72=AC49,J72*AD49,IF(A72=AC50,J72*AD50,IF(A72=AC51,J72*AD51,IF(A72=AC52,J72*AD52,IF(A72=AC53,J72*AD53,IF(A72=AC54,J72*AD54,IF(A72=AC55,J72*AD55,IF(A72=AC56,J72*AD56,IF(A72=AC57,J72*AD57,IF(A72=AC58,I72*J72,""))))))))))))))))))))))))))))))))))))))))))))))))))))))))</f>
        <v/>
      </c>
      <c r="L72" s="18"/>
      <c r="M72" s="7" t="str">
        <f>IF(L72=AA5,AB5,IF(L72=AA6,AB6,IF(L72=AA7,AB7,IF(L72=AA8,AB8,""))))</f>
        <v/>
      </c>
      <c r="N72" s="8" t="str">
        <f t="shared" si="1"/>
        <v/>
      </c>
      <c r="O72" s="328"/>
      <c r="P72" s="329"/>
      <c r="Q72" s="19"/>
      <c r="R72" s="23">
        <f t="shared" si="2"/>
        <v>0</v>
      </c>
      <c r="S72" s="24" t="str">
        <f>IF(A72=AC3,R72*AD3,IF(A72=AC4,R72*AD4,IF(A72=AC5,R72*AD5,IF(A72=AC6,R72*AD6,IF(A72=AC7,R72*AD7,IF(A72=AC8,R72*AD8,IF(A72=AC9,R72*AD9,IF(A72=AC10,R72*AD10,IF(A72=AC11,R72*AD11,IF(A72=AC12,R72*AD12,IF(A72=AC13,R72*AD13,IF(A72=AC14,R72*AD14,IF(A72=AC15,R72*AD15,IF(A72=AC16,R72*AD16,IF(A72=AC17,R72*AD17,IF(A72=AC18,R72*AD18,IF(A72=AC19,R72*AD19,IF(A72=AC20,R72*AD20,IF(A72=AC21,R72*AD21,IF(A72=AC22,R72*AD22,IF(A72=AC23,R72*AD23,IF(A72=AC24,R72*AD24,IF(A72=AC25,R72*AD25,IF(A72=AC26,R72*AD26,IF(A72=AC27,R72*AD27,IF(A72=AC28,R72*AD28,IF(A72=AC29,R72*AD29,IF(A72=AC30,R72*AD30,IF(A72=AC31,R72*AD31,IF(A72=AC32,R72*AD32,IF(A72=AC33,R72*AD33,IF(A72=AC34,R72*AD34,IF(A72=AC35,R72*AD35,IF(A72=AC36,R72*AD36,IF(A72=AC37,R72*AD37,IF(A72=AC38,R72*AD38,IF(A72=AC39,R72*AD39,IF(A72=AC40,R72*AD40,IF(A72=AC41,R72*AD41,IF(A72=AC42,R72*AD42,IF(A72=AC43,R72*AD43,IF(A72=AC44,R72*AD44,IF(A72=AC45,R72*AD45,IF(A72=AC46,R72*AD46,IF(A72=AC47,R72*AD47,IF(A72=AC48,R72*AD48,IF(A72=AC49,R72*AD49,IF(A72=AC50,R72*AD50,IF(A72=AC51,R72*AD51,IF(A72=AC52,R72*AD52,IF(A72=AC53,R72*AD53,IF(A72=AC54,R72*AD54,IF(A72=AC55,R72*AD55,IF(A72=AC56,R72*AD56,IF(A72=AC57,R72*AD57,IF(A72=AC58,I72*J72,""))))))))))))))))))))))))))))))))))))))))))))))))))))))))</f>
        <v/>
      </c>
      <c r="T72" s="7" t="str">
        <f t="shared" si="3"/>
        <v/>
      </c>
      <c r="U72" s="8" t="str">
        <f t="shared" si="4"/>
        <v/>
      </c>
      <c r="V72" s="8" t="str">
        <f t="shared" si="5"/>
        <v/>
      </c>
    </row>
    <row r="73" spans="1:22" x14ac:dyDescent="0.2">
      <c r="A73" s="4"/>
      <c r="B73" s="4"/>
      <c r="C73" s="5" t="str">
        <f t="shared" si="6"/>
        <v/>
      </c>
      <c r="D73" s="20"/>
      <c r="E73" s="21"/>
      <c r="F73" s="318"/>
      <c r="G73" s="319"/>
      <c r="H73" s="6"/>
      <c r="I73" s="7" t="str">
        <f>IF(A73=AC3,AD3,IF(A73=AC4,AD4,IF(A73=AC4,AD4,IF(A73=AC5,AD5,IF(A73=AC6,AD6,IF(A73=AC7,AD7,IF(A73=AC8,AD8,IF(A73=AC9,AD9,IF(A73=AC10,AD10,IF(A73=AC11,AD11,IF(A73=AC12,AD12,IF(A73=AC13,AD13,IF(A73=AC14,AD14,IF(A73=AC15,AD15,IF(A73=AC16,AD16,IF(A73=AC17,AD17,IF(A73=AC18,AD18,IF(A73=AC19,AD19,IF(A73=AC20,AD20,IF(A73=AC21,AD21,IF(A73=AC22,AD22,IF(A73=AC23,AD23,IF(A73=AC24,AD24,IF(A73=AC25,AD25,IF(A73=AC26,AD26,IF(A73=AC27,AD27,IF(A73=AC28,AD28,IF(A73=AC29,AD29,IF(A73=AC30,AD30,IF(A73=AC31,AD31,IF(A73=AC32,AD32,IF(A73=AC33,AD33,IF(A73=AC34,AD34,IF(A73=AC35,AD35,IF(A73=AC36,AD36,IF(A73=AC37,AD37,IF(A73=AC38,AD38,IF(A73=AC39,AD39,IF(A73=AC40,AD40,IF(A73=AC41,AD41,IF(A73=AC42,AD42,IF(A73=AC43,AD43,IF(A73=AC44,AD44,IF(A73=AC45,AD45,IF(A73=AC46,AD46,IF(A73=AC47,AD47,IF(A73=AC48,AD48,IF(A73=AC49,AD49,IF(A73=AC50,AD51,IF(A73=AC52,AD52,IF(A73=AC53,AD53,IF(A73=AC54,AD54,IF(A73=AC55,AD55,IF(A73=AC56,AD56,IF(A73=AC57,AD57,IF(A73=AC58,1/D73,""))))))))))))))))))))))))))))))))))))))))))))))))))))))))</f>
        <v/>
      </c>
      <c r="J73" s="23">
        <f t="shared" si="0"/>
        <v>0</v>
      </c>
      <c r="K73" s="24" t="str">
        <f>IF(A73=AC3,J73*AD3,IF(A73=AC4,J73*AD4,IF(A73=AC5,J73*AD5,IF(A73=AC6,J73*AD6,IF(A73=AC7,J73*AD7,IF(A73=AC8,J73*AD8,IF(A73=AC9,J73*AD9,IF(A73=AC10,J73*AD10,IF(A73=AC11,J73*AD11,IF(A73=AC12,J73*AD12,IF(A73=AC13,J73*AD13,IF(A73=AC14,J73*AD14,IF(A73=AC15,J73*AD15,IF(A73=AC16,J73*AD16,IF(A73=AC17,J73*AD17,IF(A73=AC18,J73*AD18,IF(A73=AC19,J73*AD19,IF(A73=AC20,J73*AD20,IF(A73=AC21,J73*AD21,IF(A73=AC22,J73*AD22,IF(A73=AC23,J73*AD23,IF(A73=AC24,J73*AD24,IF(A73=AC25,J73*AD25,IF(A73=AC26,J73*AD26,IF(A73=AC27,J73*AD27,IF(A73=AC28,J73*AD28,IF(A73=AC29,J73*AD29,IF(A73=AC30,J73*AD30,IF(A73=AC31,J73*AD31,IF(A73=AC32,J73*AD32,IF(A73=AC33,J73*AD33,IF(A73=AC34,J73*AD34,IF(A73=AC35,J73*AD35,IF(A73=AC36,J73*AD36,IF(A73=AC37,J73*AD37,IF(A73=AC38,J73*AD38,IF(A73=AC39,J73*AD39,IF(A73=AC40,J73*AD40,IF(A73=AC41,J73*AD41,IF(A73=AC42,J73*AD42,IF(A73=AC43,J73*AD43,IF(A73=AC44,J73*AD44,IF(A73=AC45,J73*AD45,IF(A73=AC46,J73*AD46,IF(A73=AC47,J73*AD47,IF(A73=AC48,J73*AD48,IF(A73=AC49,J73*AD49,IF(A73=AC50,J73*AD50,IF(A73=AC51,J73*AD51,IF(A73=AC52,J73*AD52,IF(A73=AC53,J73*AD53,IF(A73=AC54,J73*AD54,IF(A73=AC55,J73*AD55,IF(A73=AC56,J73*AD56,IF(A73=AC57,J73*AD57,IF(A73=AC58,I73*J73,""))))))))))))))))))))))))))))))))))))))))))))))))))))))))</f>
        <v/>
      </c>
      <c r="L73" s="18"/>
      <c r="M73" s="7" t="str">
        <f>IF(L73=AA5,AB5,IF(L73=AA6,AB6,IF(L73=AA7,AB7,IF(L73=AA8,AB8,""))))</f>
        <v/>
      </c>
      <c r="N73" s="8" t="str">
        <f t="shared" si="1"/>
        <v/>
      </c>
      <c r="O73" s="328"/>
      <c r="P73" s="329"/>
      <c r="Q73" s="19"/>
      <c r="R73" s="23">
        <f t="shared" si="2"/>
        <v>0</v>
      </c>
      <c r="S73" s="24" t="str">
        <f>IF(A73=AC3,R73*AD3,IF(A73=AC4,R73*AD4,IF(A73=AC5,R73*AD5,IF(A73=AC6,R73*AD6,IF(A73=AC7,R73*AD7,IF(A73=AC8,R73*AD8,IF(A73=AC9,R73*AD9,IF(A73=AC10,R73*AD10,IF(A73=AC11,R73*AD11,IF(A73=AC12,R73*AD12,IF(A73=AC13,R73*AD13,IF(A73=AC14,R73*AD14,IF(A73=AC15,R73*AD15,IF(A73=AC16,R73*AD16,IF(A73=AC17,R73*AD17,IF(A73=AC18,R73*AD18,IF(A73=AC19,R73*AD19,IF(A73=AC20,R73*AD20,IF(A73=AC21,R73*AD21,IF(A73=AC22,R73*AD22,IF(A73=AC23,R73*AD23,IF(A73=AC24,R73*AD24,IF(A73=AC25,R73*AD25,IF(A73=AC26,R73*AD26,IF(A73=AC27,R73*AD27,IF(A73=AC28,R73*AD28,IF(A73=AC29,R73*AD29,IF(A73=AC30,R73*AD30,IF(A73=AC31,R73*AD31,IF(A73=AC32,R73*AD32,IF(A73=AC33,R73*AD33,IF(A73=AC34,R73*AD34,IF(A73=AC35,R73*AD35,IF(A73=AC36,R73*AD36,IF(A73=AC37,R73*AD37,IF(A73=AC38,R73*AD38,IF(A73=AC39,R73*AD39,IF(A73=AC40,R73*AD40,IF(A73=AC41,R73*AD41,IF(A73=AC42,R73*AD42,IF(A73=AC43,R73*AD43,IF(A73=AC44,R73*AD44,IF(A73=AC45,R73*AD45,IF(A73=AC46,R73*AD46,IF(A73=AC47,R73*AD47,IF(A73=AC48,R73*AD48,IF(A73=AC49,R73*AD49,IF(A73=AC50,R73*AD50,IF(A73=AC51,R73*AD51,IF(A73=AC52,R73*AD52,IF(A73=AC53,R73*AD53,IF(A73=AC54,R73*AD54,IF(A73=AC55,R73*AD55,IF(A73=AC56,R73*AD56,IF(A73=AC57,R73*AD57,IF(A73=AC58,I73*J73,""))))))))))))))))))))))))))))))))))))))))))))))))))))))))</f>
        <v/>
      </c>
      <c r="T73" s="7" t="str">
        <f t="shared" si="3"/>
        <v/>
      </c>
      <c r="U73" s="8" t="str">
        <f t="shared" si="4"/>
        <v/>
      </c>
      <c r="V73" s="8" t="str">
        <f t="shared" si="5"/>
        <v/>
      </c>
    </row>
    <row r="74" spans="1:22" x14ac:dyDescent="0.2">
      <c r="A74" s="4"/>
      <c r="B74" s="4"/>
      <c r="C74" s="5" t="str">
        <f t="shared" si="6"/>
        <v/>
      </c>
      <c r="D74" s="20"/>
      <c r="E74" s="21"/>
      <c r="F74" s="318"/>
      <c r="G74" s="319"/>
      <c r="H74" s="6"/>
      <c r="I74" s="7" t="str">
        <f>IF(A74=AC3,AD3,IF(A74=AC4,AD4,IF(A74=AC4,AD4,IF(A74=AC5,AD5,IF(A74=AC6,AD6,IF(A74=AC7,AD7,IF(A74=AC8,AD8,IF(A74=AC9,AD9,IF(A74=AC10,AD10,IF(A74=AC11,AD11,IF(A74=AC12,AD12,IF(A74=AC13,AD13,IF(A74=AC14,AD14,IF(A74=AC15,AD15,IF(A74=AC16,AD16,IF(A74=AC17,AD17,IF(A74=AC18,AD18,IF(A74=AC19,AD19,IF(A74=AC20,AD20,IF(A74=AC21,AD21,IF(A74=AC22,AD22,IF(A74=AC23,AD23,IF(A74=AC24,AD24,IF(A74=AC25,AD25,IF(A74=AC26,AD26,IF(A74=AC27,AD27,IF(A74=AC28,AD28,IF(A74=AC29,AD29,IF(A74=AC30,AD30,IF(A74=AC31,AD31,IF(A74=AC32,AD32,IF(A74=AC33,AD33,IF(A74=AC34,AD34,IF(A74=AC35,AD35,IF(A74=AC36,AD36,IF(A74=AC37,AD37,IF(A74=AC38,AD38,IF(A74=AC39,AD39,IF(A74=AC40,AD40,IF(A74=AC41,AD41,IF(A74=AC42,AD42,IF(A74=AC43,AD43,IF(A74=AC44,AD44,IF(A74=AC45,AD45,IF(A74=AC46,AD46,IF(A74=AC47,AD47,IF(A74=AC48,AD48,IF(A74=AC49,AD49,IF(A74=AC50,AD51,IF(A74=AC52,AD52,IF(A74=AC53,AD53,IF(A74=AC54,AD54,IF(A74=AC55,AD55,IF(A74=AC56,AD56,IF(A74=AC57,AD57,IF(A74=AC58,1/D74,""))))))))))))))))))))))))))))))))))))))))))))))))))))))))</f>
        <v/>
      </c>
      <c r="J74" s="23">
        <f t="shared" si="0"/>
        <v>0</v>
      </c>
      <c r="K74" s="24" t="str">
        <f>IF(A74=AC3,J74*AD3,IF(A74=AC4,J74*AD4,IF(A74=AC5,J74*AD5,IF(A74=AC6,J74*AD6,IF(A74=AC7,J74*AD7,IF(A74=AC8,J74*AD8,IF(A74=AC9,J74*AD9,IF(A74=AC10,J74*AD10,IF(A74=AC11,J74*AD11,IF(A74=AC12,J74*AD12,IF(A74=AC13,J74*AD13,IF(A74=AC14,J74*AD14,IF(A74=AC15,J74*AD15,IF(A74=AC16,J74*AD16,IF(A74=AC17,J74*AD17,IF(A74=AC18,J74*AD18,IF(A74=AC19,J74*AD19,IF(A74=AC20,J74*AD20,IF(A74=AC21,J74*AD21,IF(A74=AC22,J74*AD22,IF(A74=AC23,J74*AD23,IF(A74=AC24,J74*AD24,IF(A74=AC25,J74*AD25,IF(A74=AC26,J74*AD26,IF(A74=AC27,J74*AD27,IF(A74=AC28,J74*AD28,IF(A74=AC29,J74*AD29,IF(A74=AC30,J74*AD30,IF(A74=AC31,J74*AD31,IF(A74=AC32,J74*AD32,IF(A74=AC33,J74*AD33,IF(A74=AC34,J74*AD34,IF(A74=AC35,J74*AD35,IF(A74=AC36,J74*AD36,IF(A74=AC37,J74*AD37,IF(A74=AC38,J74*AD38,IF(A74=AC39,J74*AD39,IF(A74=AC40,J74*AD40,IF(A74=AC41,J74*AD41,IF(A74=AC42,J74*AD42,IF(A74=AC43,J74*AD43,IF(A74=AC44,J74*AD44,IF(A74=AC45,J74*AD45,IF(A74=AC46,J74*AD46,IF(A74=AC47,J74*AD47,IF(A74=AC48,J74*AD48,IF(A74=AC49,J74*AD49,IF(A74=AC50,J74*AD50,IF(A74=AC51,J74*AD51,IF(A74=AC52,J74*AD52,IF(A74=AC53,J74*AD53,IF(A74=AC54,J74*AD54,IF(A74=AC55,J74*AD55,IF(A74=AC56,J74*AD56,IF(A74=AC57,J74*AD57,IF(A74=AC58,I74*J74,""))))))))))))))))))))))))))))))))))))))))))))))))))))))))</f>
        <v/>
      </c>
      <c r="L74" s="18"/>
      <c r="M74" s="7" t="str">
        <f>IF(L74=AA5,AB5,IF(L74=AA6,AB6,IF(L74=AA7,AB7,IF(L74=AA8,AB8,""))))</f>
        <v/>
      </c>
      <c r="N74" s="8" t="str">
        <f t="shared" si="1"/>
        <v/>
      </c>
      <c r="O74" s="328"/>
      <c r="P74" s="329"/>
      <c r="Q74" s="19"/>
      <c r="R74" s="23">
        <f t="shared" si="2"/>
        <v>0</v>
      </c>
      <c r="S74" s="24" t="str">
        <f>IF(A74=AC3,R74*AD3,IF(A74=AC4,R74*AD4,IF(A74=AC5,R74*AD5,IF(A74=AC6,R74*AD6,IF(A74=AC7,R74*AD7,IF(A74=AC8,R74*AD8,IF(A74=AC9,R74*AD9,IF(A74=AC10,R74*AD10,IF(A74=AC11,R74*AD11,IF(A74=AC12,R74*AD12,IF(A74=AC13,R74*AD13,IF(A74=AC14,R74*AD14,IF(A74=AC15,R74*AD15,IF(A74=AC16,R74*AD16,IF(A74=AC17,R74*AD17,IF(A74=AC18,R74*AD18,IF(A74=AC19,R74*AD19,IF(A74=AC20,R74*AD20,IF(A74=AC21,R74*AD21,IF(A74=AC22,R74*AD22,IF(A74=AC23,R74*AD23,IF(A74=AC24,R74*AD24,IF(A74=AC25,R74*AD25,IF(A74=AC26,R74*AD26,IF(A74=AC27,R74*AD27,IF(A74=AC28,R74*AD28,IF(A74=AC29,R74*AD29,IF(A74=AC30,R74*AD30,IF(A74=AC31,R74*AD31,IF(A74=AC32,R74*AD32,IF(A74=AC33,R74*AD33,IF(A74=AC34,R74*AD34,IF(A74=AC35,R74*AD35,IF(A74=AC36,R74*AD36,IF(A74=AC37,R74*AD37,IF(A74=AC38,R74*AD38,IF(A74=AC39,R74*AD39,IF(A74=AC40,R74*AD40,IF(A74=AC41,R74*AD41,IF(A74=AC42,R74*AD42,IF(A74=AC43,R74*AD43,IF(A74=AC44,R74*AD44,IF(A74=AC45,R74*AD45,IF(A74=AC46,R74*AD46,IF(A74=AC47,R74*AD47,IF(A74=AC48,R74*AD48,IF(A74=AC49,R74*AD49,IF(A74=AC50,R74*AD50,IF(A74=AC51,R74*AD51,IF(A74=AC52,R74*AD52,IF(A74=AC53,R74*AD53,IF(A74=AC54,R74*AD54,IF(A74=AC55,R74*AD55,IF(A74=AC56,R74*AD56,IF(A74=AC57,R74*AD57,IF(A74=AC58,I74*J74,""))))))))))))))))))))))))))))))))))))))))))))))))))))))))</f>
        <v/>
      </c>
      <c r="T74" s="7" t="str">
        <f t="shared" si="3"/>
        <v/>
      </c>
      <c r="U74" s="8" t="str">
        <f t="shared" si="4"/>
        <v/>
      </c>
      <c r="V74" s="8" t="str">
        <f t="shared" si="5"/>
        <v/>
      </c>
    </row>
    <row r="75" spans="1:22" ht="15" customHeight="1" x14ac:dyDescent="0.2">
      <c r="A75" s="306" t="s">
        <v>126</v>
      </c>
      <c r="B75" s="307"/>
      <c r="C75" s="307"/>
      <c r="D75" s="307"/>
      <c r="E75" s="307"/>
      <c r="F75" s="307"/>
      <c r="G75" s="307"/>
      <c r="H75" s="307"/>
      <c r="I75" s="307"/>
      <c r="J75" s="307"/>
      <c r="K75" s="307"/>
      <c r="L75" s="307"/>
      <c r="M75" s="308"/>
      <c r="N75" s="42">
        <f>SUM(N66:N74)</f>
        <v>2160</v>
      </c>
      <c r="O75" s="326"/>
      <c r="P75" s="327"/>
      <c r="Q75" s="19"/>
      <c r="R75" s="40"/>
      <c r="S75" s="41"/>
      <c r="T75" s="39"/>
      <c r="U75" s="42">
        <f>SUM(U66:U74)</f>
        <v>10800</v>
      </c>
      <c r="V75" s="42">
        <f t="shared" si="5"/>
        <v>12960</v>
      </c>
    </row>
    <row r="76" spans="1:22" x14ac:dyDescent="0.2">
      <c r="A76" s="284" t="s">
        <v>94</v>
      </c>
      <c r="B76" s="285"/>
      <c r="C76" s="285"/>
      <c r="D76" s="285"/>
      <c r="E76" s="285"/>
      <c r="F76" s="285"/>
      <c r="G76" s="285"/>
      <c r="H76" s="285"/>
      <c r="I76" s="285"/>
      <c r="J76" s="285"/>
      <c r="K76" s="285"/>
      <c r="L76" s="285"/>
      <c r="M76" s="285"/>
      <c r="N76" s="285"/>
      <c r="O76" s="285"/>
      <c r="P76" s="285"/>
      <c r="Q76" s="285"/>
      <c r="R76" s="285"/>
      <c r="S76" s="285"/>
      <c r="T76" s="285"/>
      <c r="U76" s="285"/>
      <c r="V76" s="286"/>
    </row>
    <row r="77" spans="1:22" s="33" customFormat="1" ht="24" customHeight="1" x14ac:dyDescent="0.25">
      <c r="A77" s="304" t="s">
        <v>84</v>
      </c>
      <c r="B77" s="304" t="s">
        <v>85</v>
      </c>
      <c r="C77" s="304" t="s">
        <v>122</v>
      </c>
      <c r="D77" s="304"/>
      <c r="E77" s="298" t="s">
        <v>5</v>
      </c>
      <c r="F77" s="298" t="s">
        <v>129</v>
      </c>
      <c r="G77" s="298" t="s">
        <v>128</v>
      </c>
      <c r="H77" s="298" t="s">
        <v>123</v>
      </c>
      <c r="I77" s="298" t="s">
        <v>14</v>
      </c>
      <c r="J77" s="298" t="s">
        <v>12</v>
      </c>
      <c r="K77" s="298" t="s">
        <v>6</v>
      </c>
      <c r="L77" s="304" t="s">
        <v>73</v>
      </c>
      <c r="M77" s="304" t="s">
        <v>7</v>
      </c>
      <c r="N77" s="298" t="s">
        <v>7</v>
      </c>
      <c r="O77" s="298" t="s">
        <v>129</v>
      </c>
      <c r="P77" s="304" t="s">
        <v>81</v>
      </c>
      <c r="Q77" s="304" t="s">
        <v>80</v>
      </c>
      <c r="R77" s="298" t="s">
        <v>5</v>
      </c>
      <c r="S77" s="298" t="s">
        <v>6</v>
      </c>
      <c r="T77" s="298" t="s">
        <v>7</v>
      </c>
      <c r="U77" s="298" t="s">
        <v>7</v>
      </c>
      <c r="V77" s="298" t="s">
        <v>7</v>
      </c>
    </row>
    <row r="78" spans="1:22" s="33" customFormat="1" ht="36" x14ac:dyDescent="0.25">
      <c r="A78" s="304"/>
      <c r="B78" s="304"/>
      <c r="C78" s="36" t="s">
        <v>91</v>
      </c>
      <c r="D78" s="36" t="s">
        <v>90</v>
      </c>
      <c r="E78" s="299"/>
      <c r="F78" s="299"/>
      <c r="G78" s="305"/>
      <c r="H78" s="305"/>
      <c r="I78" s="305"/>
      <c r="J78" s="299"/>
      <c r="K78" s="299"/>
      <c r="L78" s="304"/>
      <c r="M78" s="304"/>
      <c r="N78" s="299"/>
      <c r="O78" s="299"/>
      <c r="P78" s="304"/>
      <c r="Q78" s="304"/>
      <c r="R78" s="299"/>
      <c r="S78" s="299"/>
      <c r="T78" s="299"/>
      <c r="U78" s="299"/>
      <c r="V78" s="299"/>
    </row>
    <row r="79" spans="1:22" x14ac:dyDescent="0.2">
      <c r="A79" s="37">
        <v>1</v>
      </c>
      <c r="B79" s="38" t="s">
        <v>82</v>
      </c>
      <c r="C79" s="300" t="s">
        <v>83</v>
      </c>
      <c r="D79" s="301"/>
      <c r="E79" s="37">
        <v>2</v>
      </c>
      <c r="F79" s="38" t="s">
        <v>86</v>
      </c>
      <c r="G79" s="38" t="s">
        <v>87</v>
      </c>
      <c r="H79" s="38" t="s">
        <v>88</v>
      </c>
      <c r="I79" s="38" t="s">
        <v>125</v>
      </c>
      <c r="J79" s="37">
        <v>3</v>
      </c>
      <c r="K79" s="37">
        <v>4</v>
      </c>
      <c r="L79" s="302">
        <v>5</v>
      </c>
      <c r="M79" s="303"/>
      <c r="N79" s="37">
        <v>6</v>
      </c>
      <c r="O79" s="38" t="s">
        <v>92</v>
      </c>
      <c r="P79" s="38" t="s">
        <v>93</v>
      </c>
      <c r="Q79" s="38" t="s">
        <v>131</v>
      </c>
      <c r="R79" s="37">
        <v>7</v>
      </c>
      <c r="S79" s="37">
        <v>8</v>
      </c>
      <c r="T79" s="37">
        <v>9</v>
      </c>
      <c r="U79" s="37">
        <v>10</v>
      </c>
      <c r="V79" s="37">
        <v>11</v>
      </c>
    </row>
    <row r="80" spans="1:22" ht="24" x14ac:dyDescent="0.2">
      <c r="A80" s="4" t="s">
        <v>76</v>
      </c>
      <c r="B80" s="4"/>
      <c r="C80" s="5" t="str">
        <f>IF(A80="Alte substante","Introduceti CMA","")</f>
        <v>Introduceti CMA</v>
      </c>
      <c r="D80" s="20">
        <v>123</v>
      </c>
      <c r="E80" s="19">
        <v>10000</v>
      </c>
      <c r="F80" s="19">
        <v>100</v>
      </c>
      <c r="G80" s="19">
        <v>10</v>
      </c>
      <c r="H80" s="19">
        <v>160</v>
      </c>
      <c r="I80" s="31">
        <f>IF(A80=AF3,AG3,IF(A80=AF4,AG4,IF(A80=AF4,AG4,IF(A80=AF5,AG5,IF(A80=AF6,AG6,IF(A80=AF7,AG7,IF(A80=AF8,AG8,IF(A80=AF9,AG9,IF(A80=AF10,AG10,IF(A80=AF11,AG11,IF(A80=AF12,AG12,IF(A80=AF13,AG13,IF(A80=AF14,AG14,IF(A80=AF15,AG15,IF(A80=AF16,AG16,IF(A80=AF17,AG17,IF(A80=AF18,AG18,IF(A80=AF19,AG19,IF(A80=AF20,AG20,IF(A80=AF21,AG21,IF(A80=AF22,AG22,IF(A80=AF23,AG23,IF(A80=AF24,AG24,IF(A80=AF25,AG25,IF(A80=AF26,AG26,IF(A80=AF27,AG27,IF(A80=AF28,AG28,IF(A80=AF29,AG29,IF(A80=AF30,1/D80, "")))))))))))))))))))))))))))))</f>
        <v>8.130081300813009E-3</v>
      </c>
      <c r="J80" s="23">
        <f>F80*G80*H80*10^-6</f>
        <v>0.16</v>
      </c>
      <c r="K80" s="32">
        <f>IF(A80=AF3,J80*AG3,IF(A80=AF4,J80*AG4,IF(A80=AF5,J80*AG5,IF(A80=AF6,J80*AG6,IF(A80=AF7,J80*AG7,IF(A80=AF8,J80*AG8,IF(A80=AF9,J80*AG9,IF(A80=AF10,J80*AG10,IF(A80=AF11,J80*AG11,IF(A80=AF12,J80*AG12,IF(A80=AF13,J80*AG13,IF(A80=AF14,J80*AG14,IF(A80=AF15,J80*AG15,IF(A80=AF16,J80*AG16,IF(A80=AF17,J80*AG17,IF(A80=AF18,J80*AG18,IF(A80=AF19,J80*AG19,IF(A80=AF20,J80*AG20,IF(A80=AF21,J80*AG21,IF(A80=AF22,J80*AG22,IF(A80=AF23,J80*AG23,IF(A80=AF24,J80*AG24,IF(A80=AF25,J80*AG25,IF(A80=AF26,J80*AG26,IF(A80=AF27,J80*AG27,IF(A80=AF28,J80*AG28,IF(A80=AF29,J80*AG29,IF(A80=AF30,I80*J80,""))))))))))))))))))))))))))))</f>
        <v>1.3008130081300815E-3</v>
      </c>
      <c r="L80" s="18" t="s">
        <v>75</v>
      </c>
      <c r="M80" s="34">
        <f>IF(L80=AF34,AG34,IF(L80=AF35,AG35,IF(L80=AF36,AG36,IF(L80=AF37,AG37,""))))</f>
        <v>280.8</v>
      </c>
      <c r="N80" s="34">
        <f>IFERROR(M80*K80,"")</f>
        <v>0.36526829268292693</v>
      </c>
      <c r="O80" s="44">
        <v>100</v>
      </c>
      <c r="P80" s="19">
        <v>10</v>
      </c>
      <c r="Q80" s="19">
        <v>160</v>
      </c>
      <c r="R80" s="23">
        <f>O80*P80*Q80*10^-6</f>
        <v>0.16</v>
      </c>
      <c r="S80" s="32">
        <f>IF(A80=AF3,R80*AG3,IF(A80=AF4,R80*AG4,IF(A80=AF5,R80*AG5,IF(A80=AF6,R80*AG6,IF(A80=AF7,R80*AG7,IF(A80=AF8,R80*AG8,IF(A80=AF9,R80*AG9,IF(A80=AF10,R80*AG10,IF(A80=AF11,R80*AG11,IF(A80=AF12,R80*AG12,IF(A80=AF13,R80*AG13,IF(A80=AF14,R80*AG14,IF(A80=AF15,R80*AG15,IF(A80=AF16,R80*AG16,IF(A80=AF17,R80*AG17,IF(A80=AF18,R80*AG18,IF(A80=AF19,R80*AG19,IF(A80=AF20,R80*AG20,IF(A80=AF21,R80*AG21,IF(A80=AF22,R80*AG22,IF(A80=AF23,R80*AG23,IF(A80=AF24,R80*AG24,IF(A80=AF25,R80*AG25,IF(A80=AF26,R80*AG26,IF(A80=AF27,R80*AG27,IF(A80=AF28,R80*AG28,IF(A80=AF29,R80*AG29,IF(A80=AF30,I80*R80,""))))))))))))))))))))))))))))</f>
        <v>1.3008130081300815E-3</v>
      </c>
      <c r="T80" s="19"/>
      <c r="U80" s="8">
        <f t="shared" ref="U80:U85" si="7">IFERROR(M80*S80*T80,"")</f>
        <v>0</v>
      </c>
      <c r="V80" s="8">
        <f>IFERROR(N80+U80,"")</f>
        <v>0.36526829268292693</v>
      </c>
    </row>
    <row r="81" spans="1:22" x14ac:dyDescent="0.2">
      <c r="A81" s="4" t="s">
        <v>108</v>
      </c>
      <c r="B81" s="4"/>
      <c r="C81" s="5" t="str">
        <f t="shared" ref="C81:C85" si="8">IF(A81="Alte substante","Introduceti CMA","")</f>
        <v/>
      </c>
      <c r="D81" s="20"/>
      <c r="E81" s="19">
        <v>0.1</v>
      </c>
      <c r="F81" s="19"/>
      <c r="G81" s="19">
        <v>2</v>
      </c>
      <c r="H81" s="19">
        <v>100</v>
      </c>
      <c r="I81" s="31">
        <f>IF(A81=AF3,AG3,IF(A81=AF4,AG4,IF(A81=AF4,AG4,IF(A81=AF5,AG5,IF(A81=AF6,AG6,IF(A81=AF7,AG7,IF(A81=AF8,AG8,IF(A81=AF9,AG9,IF(A81=AF10,AG10,IF(A81=AF11,AG11,IF(A81=AF12,AG12,IF(A81=AF13,AG13,IF(A81=AF14,AG14,IF(A81=AF15,AG15,IF(A81=AF16,AG16,IF(A81=AF17,AG17,IF(A81=AF18,AG18,IF(A81=AF19,AG19,IF(A81=AF20,AG20,IF(A81=AF21,AG21,IF(A81=AF22,AG22,IF(A81=AF23,AG23,IF(A81=AF24,AG24,IF(A81=AF25,AG25,IF(A81=AF26,AG26,IF(A81=AF27,AG27,IF(A81=AF28,AG28,IF(A81=AF29,AG29,IF(A81=AF30,1/D81, "")))))))))))))))))))))))))))))</f>
        <v>10</v>
      </c>
      <c r="J81" s="23">
        <f t="shared" ref="J81:J85" si="9">F81*G81*H81*10^-6</f>
        <v>0</v>
      </c>
      <c r="K81" s="32">
        <f>IF(A81=AF3,J81*AG3,IF(A81=AF4,J81*AG4,IF(A81=AF5,J81*AG5,IF(A81=AF6,J81*AG6,IF(A81=AF7,J81*AG7,IF(A81=AF8,J81*AG8,IF(A81=AF9,J81*AG9,IF(A81=AF10,J81*AG10,IF(A81=AF11,J81*AG11,IF(A81=AF12,J81*AG12,IF(A81=AF13,J81*AG13,IF(A81=AF14,J81*AG14,IF(A81=AF15,J81*AG15,IF(A81=AF16,J81*AG16,IF(A81=AF17,J81*AG17,IF(A81=AF18,J81*AG18,IF(A81=AF19,J81*AG19,IF(A81=AF20,J81*AG20,IF(A81=AF21,J81*AG21,IF(A81=AF22,J81*AG22,IF(A81=AF23,J81*AG23,IF(A81=AF24,J81*AG24,IF(A81=AF25,J81*AG25,IF(A81=AF26,J81*AG26,IF(A81=AF27,J81*AG27,IF(A81=AF28,J81*AG28,IF(A81=AF29,J81*AG29,IF(A81=AF30,I81*J81,""))))))))))))))))))))))))))))</f>
        <v>0</v>
      </c>
      <c r="L81" s="18" t="s">
        <v>74</v>
      </c>
      <c r="M81" s="34">
        <f>IF(L81=AF34,AG34,IF(L81=AF35,AG35,IF(L81=AF36,AG36,IF(L81=AF37,AG37,""))))</f>
        <v>280.8</v>
      </c>
      <c r="N81" s="34">
        <f t="shared" ref="N81:N85" si="10">IFERROR(M81*K81,"")</f>
        <v>0</v>
      </c>
      <c r="O81" s="44">
        <v>10000</v>
      </c>
      <c r="P81" s="19"/>
      <c r="Q81" s="19"/>
      <c r="R81" s="23">
        <f t="shared" ref="R81:R85" si="11">O81*P81*Q81*10^-6</f>
        <v>0</v>
      </c>
      <c r="S81" s="23">
        <f>IF(A81=AF3,R81*AG3,IF(A81=AF4,R81*AG4,IF(A81=AF5,R81*AG5,IF(A81=AF6,R81*AG6,IF(A81=AF7,R81*AG7,IF(A81=AF8,R81*AG8,IF(A81=AF9,R81*AG9,IF(A81=AF10,R81*AG10,IF(A81=AF11,R81*AG11,IF(A81=AF12,R81*AG12,IF(A81=AF13,R81*AG13,IF(A81=AF14,R81*AG14,IF(A81=AF15,R81*AG15,IF(A81=AF16,R81*AG16,IF(A81=AF17,R81*AG17,IF(A81=AF18,R81*AG18,IF(A81=AF19,R81*AG19,IF(A81=AF20,R81*AG20,IF(A81=AF21,R81*AG21,IF(A81=AF22,R81*AG22,IF(A81=AF23,R81*AG23,IF(A81=AF24,R81*AG24,IF(A81=AF25,R81*AG25,IF(A81=AF26,R81*AG26,IF(A81=AF27,R81*AG27,IF(A81=AF28,R81*AG28,IF(A81=AF29,R81*AG29,IF(A81=AF30,I81*R81,""))))))))))))))))))))))))))))</f>
        <v>0</v>
      </c>
      <c r="T81" s="19"/>
      <c r="U81" s="8">
        <f t="shared" si="7"/>
        <v>0</v>
      </c>
      <c r="V81" s="8">
        <f t="shared" ref="V81:V85" si="12">IFERROR(N81+U81,"")</f>
        <v>0</v>
      </c>
    </row>
    <row r="82" spans="1:22" x14ac:dyDescent="0.2">
      <c r="A82" s="4"/>
      <c r="B82" s="4"/>
      <c r="C82" s="5" t="str">
        <f t="shared" si="8"/>
        <v/>
      </c>
      <c r="D82" s="20"/>
      <c r="E82" s="19"/>
      <c r="F82" s="19"/>
      <c r="G82" s="19"/>
      <c r="H82" s="19"/>
      <c r="I82" s="31" t="str">
        <f>IF(A82=AF3,AG3,IF(A82=AF4,AG4,IF(A82=AF4,AG4,IF(A82=AF5,AG5,IF(A82=AF6,AG6,IF(A82=AF7,AG7,IF(A82=AF8,AG8,IF(A82=AF9,AG9,IF(A82=AF10,AG10,IF(A82=AF11,AG11,IF(A82=AF12,AG12,IF(A82=AF13,AG13,IF(A82=AF14,AG14,IF(A82=AF15,AG15,IF(A82=AF16,AG16,IF(A82=AF17,AG17,IF(A82=AF18,AG18,IF(A82=AF19,AG19,IF(A82=AF20,AG20,IF(A82=AF21,AG21,IF(A82=AF22,AG22,IF(A82=AF23,AG23,IF(A82=AF24,AG24,IF(A82=AF25,AG25,IF(A82=AF26,AG26,IF(A82=AF27,AG27,IF(A82=AF28,AG28,IF(A82=AF29,AG29,IF(A82=AF30,1/D82, "")))))))))))))))))))))))))))))</f>
        <v/>
      </c>
      <c r="J82" s="23">
        <f t="shared" si="9"/>
        <v>0</v>
      </c>
      <c r="K82" s="32" t="str">
        <f>IF(A82=AF3,J82*AG3,IF(A82=AF4,J82*AG4,IF(A82=AF5,J82*AG5,IF(A82=AF6,J82*AG6,IF(A82=AF7,J82*AG7,IF(A82=AF8,J82*AG8,IF(A82=AF9,J82*AG9,IF(A82=AF10,J82*AG10,IF(A82=AF11,J82*AG11,IF(A82=AF12,J82*AG12,IF(A82=AF13,J82*AG13,IF(A82=AF14,J82*AG14,IF(A82=AF15,J82*AG15,IF(A82=AF16,J82*AG16,IF(A82=AF17,J82*AG17,IF(A82=AF18,J82*AG18,IF(A82=AF19,J82*AG19,IF(A82=AF20,J82*AG20,IF(A82=AF21,J82*AG21,IF(A82=AF22,J82*AG22,IF(A82=AF23,J82*AG23,IF(A82=AF24,J82*AG24,IF(A82=AF25,J82*AG25,IF(A82=AF26,J82*AG26,IF(A82=AF27,J82*AG27,IF(A82=AF28,J82*AG28,IF(A82=AF29,J82*AG29,IF(A82=AF30,I82*J82,""))))))))))))))))))))))))))))</f>
        <v/>
      </c>
      <c r="L82" s="18"/>
      <c r="M82" s="34" t="str">
        <f>IF(L82=AF34,AG34,IF(L82=AF35,AG35,IF(L82=AF36,AG36,IF(L82=AF37,AG37,""))))</f>
        <v/>
      </c>
      <c r="N82" s="34" t="str">
        <f t="shared" si="10"/>
        <v/>
      </c>
      <c r="O82" s="44"/>
      <c r="P82" s="19"/>
      <c r="Q82" s="19"/>
      <c r="R82" s="23">
        <f t="shared" si="11"/>
        <v>0</v>
      </c>
      <c r="S82" s="23" t="str">
        <f>IF(A82=AF3,R82*AG3,IF(A82=AF4,R82*AG4,IF(A82=AF5,R82*AG5,IF(A82=AF6,R82*AG6,IF(A82=AF7,R82*AG7,IF(A82=AF8,R82*AG8,IF(A82=AF9,R82*AG9,IF(A82=AF10,R82*AG10,IF(A82=AF11,R82*AG11,IF(A82=AF12,R82*AG12,IF(A82=AF13,R82*AG13,IF(A82=AF14,R82*AG14,IF(A82=AF15,R82*AG15,IF(A82=AF16,R82*AG16,IF(A82=AF17,R82*AG17,IF(A82=AF18,R82*AG18,IF(A82=AF19,R82*AG19,IF(A82=AF20,R82*AG20,IF(A82=AF21,R82*AG21,IF(A82=AF22,R82*AG22,IF(A82=AF23,R82*AG23,IF(A82=AF24,R82*AG24,IF(A82=AF25,R82*AG25,IF(A82=AF26,R82*AG26,IF(A82=AF27,R82*AG27,IF(A82=AF28,R82*AG28,IF(A82=AF29,R82*AG29,IF(A82=AF30,I82*R82,""))))))))))))))))))))))))))))</f>
        <v/>
      </c>
      <c r="T82" s="19"/>
      <c r="U82" s="8" t="str">
        <f t="shared" si="7"/>
        <v/>
      </c>
      <c r="V82" s="8" t="str">
        <f t="shared" si="12"/>
        <v/>
      </c>
    </row>
    <row r="83" spans="1:22" x14ac:dyDescent="0.2">
      <c r="A83" s="4"/>
      <c r="B83" s="4"/>
      <c r="C83" s="5" t="str">
        <f t="shared" si="8"/>
        <v/>
      </c>
      <c r="D83" s="20"/>
      <c r="E83" s="19"/>
      <c r="F83" s="19"/>
      <c r="G83" s="19"/>
      <c r="H83" s="19"/>
      <c r="I83" s="31" t="str">
        <f>IF(A83=AF3,AG3,IF(A83=AF4,AG4,IF(A83=AF4,AG4,IF(A83=AF5,AG5,IF(A83=AF6,AG6,IF(A83=AF7,AG7,IF(A83=AF8,AG8,IF(A83=AF9,AG9,IF(A83=AF10,AG10,IF(A83=AF11,AG11,IF(A83=AF12,AG12,IF(A83=AF13,AG13,IF(A83=AF14,AG14,IF(A83=AF15,AG15,IF(A83=AF16,AG16,IF(A83=AF17,AG17,IF(A83=AF18,AG18,IF(A83=AF19,AG19,IF(A83=AF20,AG20,IF(A83=AF21,AG21,IF(A83=AF22,AG22,IF(A83=AF23,AG23,IF(A83=AF24,AG24,IF(A83=AF25,AG25,IF(A83=AF26,AG26,IF(A83=AF27,AG27,IF(A83=AF28,AG28,IF(A83=AF29,AG29,IF(A83=AF30,1/D83, "")))))))))))))))))))))))))))))</f>
        <v/>
      </c>
      <c r="J83" s="23">
        <f t="shared" si="9"/>
        <v>0</v>
      </c>
      <c r="K83" s="32" t="str">
        <f>IF(A83=AF3,J83*AG3,IF(A83=AF4,J83*AG4,IF(A83=AF5,J83*AG5,IF(A83=AF6,J83*AG6,IF(A83=AF7,J83*AG7,IF(A83=AF8,J83*AG8,IF(A83=AF9,J83*AG9,IF(A83=AF10,J83*AG10,IF(A83=AF11,J83*AG11,IF(A83=AF12,J83*AG12,IF(A83=AF13,J83*AG13,IF(A83=AF14,J83*AG14,IF(A83=AF15,J83*AG15,IF(A83=AF16,J83*AG16,IF(A83=AF17,J83*AG17,IF(A83=AF18,J83*AG18,IF(A83=AF19,J83*AG19,IF(A83=AF20,J83*AG20,IF(A83=AF21,J83*AG21,IF(A83=AF22,J83*AG22,IF(A83=AF23,J83*AG23,IF(A83=AF24,J83*AG24,IF(A83=AF25,J83*AG25,IF(A83=AF26,J83*AG26,IF(A83=AF27,J83*AG27,IF(A83=AF28,J83*AG28,IF(A83=AF29,J83*AG29,IF(A83=AF30,I83*J83,""))))))))))))))))))))))))))))</f>
        <v/>
      </c>
      <c r="L83" s="18"/>
      <c r="M83" s="34" t="str">
        <f>IF(L83=AF34,AG34,IF(L83=AF35,AG35,IF(L83=AF36,AG36,IF(L83=AF37,AG37,""))))</f>
        <v/>
      </c>
      <c r="N83" s="34" t="str">
        <f t="shared" si="10"/>
        <v/>
      </c>
      <c r="O83" s="44"/>
      <c r="P83" s="19"/>
      <c r="Q83" s="19"/>
      <c r="R83" s="23">
        <f t="shared" si="11"/>
        <v>0</v>
      </c>
      <c r="S83" s="23" t="str">
        <f>IF(A83=AF3,R83*AG3,IF(A83=AF4,R83*AG4,IF(A83=AF5,R83*AG5,IF(A83=AF6,R83*AG6,IF(A83=AF7,R83*AG7,IF(A83=AF8,R83*AG8,IF(A83=AF9,R83*AG9,IF(A83=AF10,R83*AG10,IF(A83=AF11,R83*AG11,IF(A83=AF12,R83*AG12,IF(A83=AF13,R83*AG13,IF(A83=AF14,R83*AG14,IF(A83=AF15,R83*AG15,IF(A83=AF16,R83*AG16,IF(A83=AF17,R83*AG17,IF(A83=AF18,R83*AG18,IF(A83=AF19,R83*AG19,IF(A83=AF20,R83*AG20,IF(A83=AF21,R83*AG21,IF(A83=AF22,R83*AG22,IF(A83=AF23,R83*AG23,IF(A83=AF24,R83*AG24,IF(A83=AF25,R83*AG25,IF(A83=AF26,R83*AG26,IF(A83=AF27,R83*AG27,IF(A83=AF28,R83*AG28,IF(A83=AF29,R83*AG29,IF(A83=AF30,I83*R83,""))))))))))))))))))))))))))))</f>
        <v/>
      </c>
      <c r="T83" s="19"/>
      <c r="U83" s="8" t="str">
        <f t="shared" si="7"/>
        <v/>
      </c>
      <c r="V83" s="8" t="str">
        <f t="shared" si="12"/>
        <v/>
      </c>
    </row>
    <row r="84" spans="1:22" x14ac:dyDescent="0.2">
      <c r="A84" s="4"/>
      <c r="B84" s="4"/>
      <c r="C84" s="5" t="str">
        <f t="shared" si="8"/>
        <v/>
      </c>
      <c r="D84" s="20"/>
      <c r="E84" s="19"/>
      <c r="F84" s="19"/>
      <c r="G84" s="19"/>
      <c r="H84" s="19"/>
      <c r="I84" s="31" t="str">
        <f>IF(A84=AF3,AG3,IF(A84=AF4,AG4,IF(A84=AF4,AG4,IF(A84=AF5,AG5,IF(A84=AF6,AG6,IF(A84=AF7,AG7,IF(A84=AF8,AG8,IF(A84=AF9,AG9,IF(A84=AF10,AG10,IF(A84=AF11,AG11,IF(A84=AF12,AG12,IF(A84=AF13,AG13,IF(A84=AF14,AG14,IF(A84=AF15,AG15,IF(A84=AF16,AG16,IF(A84=AF17,AG17,IF(A84=AF18,AG18,IF(A84=AF19,AG19,IF(A84=AF20,AG20,IF(A84=AF21,AG21,IF(A84=AF22,AG22,IF(A84=AF23,AG23,IF(A84=AF24,AG24,IF(A84=AF25,AG25,IF(A84=AF26,AG26,IF(A84=AF27,AG27,IF(A84=AF28,AG28,IF(A84=AF29,AG29,IF(A84=AF30,1/D84, "")))))))))))))))))))))))))))))</f>
        <v/>
      </c>
      <c r="J84" s="23">
        <f t="shared" si="9"/>
        <v>0</v>
      </c>
      <c r="K84" s="32" t="str">
        <f>IF(A84=AF3,J84*AG3,IF(A84=AF4,J84*AG4,IF(A84=AF5,J84*AG5,IF(A84=AF6,J84*AG6,IF(A84=AF7,J84*AG7,IF(A84=AF8,J84*AG8,IF(A84=AF9,J84*AG9,IF(A84=AF10,J84*AG10,IF(A84=AF11,J84*AG11,IF(A84=AF12,J84*AG12,IF(A84=AF13,J84*AG13,IF(A84=AF14,J84*AG14,IF(A84=AF15,J84*AG15,IF(A84=AF16,J84*AG16,IF(A84=AF17,J84*AG17,IF(A84=AF18,J84*AG18,IF(A84=AF19,J84*AG19,IF(A84=AF20,J84*AG20,IF(A84=AF21,J84*AG21,IF(A84=AF22,J84*AG22,IF(A84=AF23,J84*AG23,IF(A84=AF24,J84*AG24,IF(A84=AF25,J84*AG25,IF(A84=AF26,J84*AG26,IF(A84=AF27,J84*AG27,IF(A84=AF28,J84*AG28,IF(A84=AF29,J84*AG29,IF(A84=AF30,I84*J84,""))))))))))))))))))))))))))))</f>
        <v/>
      </c>
      <c r="L84" s="18"/>
      <c r="M84" s="34" t="str">
        <f>IF(L84=AF34,AG34,IF(L84=AF35,AG35,IF(L84=AF36,AG36,IF(L84=AF37,AG37,""))))</f>
        <v/>
      </c>
      <c r="N84" s="34" t="str">
        <f t="shared" si="10"/>
        <v/>
      </c>
      <c r="O84" s="44"/>
      <c r="P84" s="19"/>
      <c r="Q84" s="19"/>
      <c r="R84" s="23">
        <f t="shared" si="11"/>
        <v>0</v>
      </c>
      <c r="S84" s="23" t="str">
        <f>IF(A84=AF3,R84*AG3,IF(A84=AF4,R84*AG4,IF(A84=AF5,R84*AG5,IF(A84=AF6,R84*AG6,IF(A84=AF7,R84*AG7,IF(A84=AF8,R84*AG8,IF(A84=AF9,R84*AG9,IF(A84=AF10,R84*AG10,IF(A84=AF11,R84*AG11,IF(A84=AF12,R84*AG12,IF(A84=AF13,R84*AG13,IF(A84=AF14,R84*AG14,IF(A84=AF15,R84*AG15,IF(A84=AF16,R84*AG16,IF(A84=AF17,R84*AG17,IF(A84=AF18,R84*AG18,IF(A84=AF19,R84*AG19,IF(A84=AF20,R84*AG20,IF(A84=AF21,R84*AG21,IF(A84=AF22,R84*AG22,IF(A84=AF23,R84*AG23,IF(A84=AF24,R84*AG24,IF(A84=AF25,R84*AG25,IF(A84=AF26,R84*AG26,IF(A84=AF27,R84*AG27,IF(A84=AF28,R84*AG28,IF(A84=AF29,R84*AG29,IF(A84=AF30,I84*R84,""))))))))))))))))))))))))))))</f>
        <v/>
      </c>
      <c r="T84" s="19"/>
      <c r="U84" s="8" t="str">
        <f t="shared" si="7"/>
        <v/>
      </c>
      <c r="V84" s="8" t="str">
        <f t="shared" si="12"/>
        <v/>
      </c>
    </row>
    <row r="85" spans="1:22" x14ac:dyDescent="0.2">
      <c r="A85" s="4"/>
      <c r="B85" s="4"/>
      <c r="C85" s="5" t="str">
        <f t="shared" si="8"/>
        <v/>
      </c>
      <c r="D85" s="20"/>
      <c r="E85" s="19"/>
      <c r="F85" s="19"/>
      <c r="G85" s="19"/>
      <c r="H85" s="19"/>
      <c r="I85" s="31" t="str">
        <f>IF(A85=AF3,AG3,IF(A85=AF4,AG4,IF(A85=AF4,AG4,IF(A85=AF5,AG5,IF(A85=AF6,AG6,IF(A85=AF7,AG7,IF(A85=AF8,AG8,IF(A85=AF9,AG9,IF(A85=AF10,AG10,IF(A85=AF11,AG11,IF(A85=AF12,AG12,IF(A85=AF13,AG13,IF(A85=AF14,AG14,IF(A85=AF15,AG15,IF(A85=AF16,AG16,IF(A85=AF17,AG17,IF(A85=AF18,AG18,IF(A85=AF19,AG19,IF(A85=AF20,AG20,IF(A85=AF21,AG21,IF(A85=AF22,AG22,IF(A85=AF23,AG23,IF(A85=AF24,AG24,IF(A85=AF25,AG25,IF(A85=AF26,AG26,IF(A85=AF27,AG27,IF(A85=AF28,AG28,IF(A85=AF29,AG29,IF(A85=AF30,1/D85, "")))))))))))))))))))))))))))))</f>
        <v/>
      </c>
      <c r="J85" s="23">
        <f t="shared" si="9"/>
        <v>0</v>
      </c>
      <c r="K85" s="32" t="str">
        <f>IF(A85=AF3,J85*AG3,IF(A85=AF4,J85*AG4,IF(A85=AF5,J85*AG5,IF(A85=AF6,J85*AG6,IF(A85=AF7,J85*AG7,IF(A85=AF8,J85*AG8,IF(A85=AF9,J85*AG9,IF(A85=AF10,J85*AG10,IF(A85=AF11,J85*AG11,IF(A85=AF12,J85*AG12,IF(A85=AF13,J85*AG13,IF(A85=AF14,J85*AG14,IF(A85=AF15,J85*AG15,IF(A85=AF16,J85*AG16,IF(A85=AF17,J85*AG17,IF(A85=AF18,J85*AG18,IF(A85=AF19,J85*AG19,IF(A85=AF20,J85*AG20,IF(A85=AF21,J85*AG21,IF(A85=AF22,J85*AG22,IF(A85=AF23,J85*AG23,IF(A85=AF24,J85*AG24,IF(A85=AF25,J85*AG25,IF(A85=AF26,J85*AG26,IF(A85=AF27,J85*AG27,IF(A85=AF28,J85*AG28,IF(A85=AF29,J85*AG29,IF(A85=AF30,I85*J85,""))))))))))))))))))))))))))))</f>
        <v/>
      </c>
      <c r="L85" s="18"/>
      <c r="M85" s="34" t="str">
        <f>IF(L85=AF34,AG34,IF(L85=AF35,AG35,IF(L85=AF36,AG36,IF(L85=AF37,AG37,""))))</f>
        <v/>
      </c>
      <c r="N85" s="34" t="str">
        <f t="shared" si="10"/>
        <v/>
      </c>
      <c r="O85" s="44"/>
      <c r="P85" s="19"/>
      <c r="Q85" s="19"/>
      <c r="R85" s="23">
        <f t="shared" si="11"/>
        <v>0</v>
      </c>
      <c r="S85" s="23" t="str">
        <f>IF(A85=AF3,R85*AG3,IF(A85=AF4,R85*AG4,IF(A85=AF5,R85*AG5,IF(A85=AF6,R85*AG6,IF(A85=AF7,R85*AG7,IF(A85=AF8,R85*AG8,IF(A85=AF9,R85*AG9,IF(A85=AF10,R85*AG10,IF(A85=AF11,R85*AG11,IF(A85=AF12,R85*AG12,IF(A85=AF13,R85*AG13,IF(A85=AF14,R85*AG14,IF(A85=AF15,R85*AG15,IF(A85=AF16,R85*AG16,IF(A85=AF17,R85*AG17,IF(A85=AF18,R85*AG18,IF(A85=AF19,R85*AG19,IF(A85=AF20,R85*AG20,IF(A85=AF21,R85*AG21,IF(A85=AF22,R85*AG22,IF(A85=AF23,R85*AG23,IF(A85=AF24,R85*AG24,IF(A85=AF25,R85*AG25,IF(A85=AF26,R85*AG26,IF(A85=AF27,R85*AG27,IF(A85=AF28,R85*AG28,IF(A85=AF29,R85*AG29,IF(A85=AF30,I85*R85,""))))))))))))))))))))))))))))</f>
        <v/>
      </c>
      <c r="T85" s="19"/>
      <c r="U85" s="8" t="str">
        <f t="shared" si="7"/>
        <v/>
      </c>
      <c r="V85" s="8" t="str">
        <f t="shared" si="12"/>
        <v/>
      </c>
    </row>
    <row r="86" spans="1:22" ht="15" customHeight="1" x14ac:dyDescent="0.2">
      <c r="A86" s="325" t="s">
        <v>126</v>
      </c>
      <c r="B86" s="325"/>
      <c r="C86" s="325"/>
      <c r="D86" s="325"/>
      <c r="E86" s="325"/>
      <c r="F86" s="325"/>
      <c r="G86" s="325"/>
      <c r="H86" s="325"/>
      <c r="I86" s="325"/>
      <c r="J86" s="325"/>
      <c r="K86" s="325"/>
      <c r="L86" s="325"/>
      <c r="M86" s="325"/>
      <c r="N86" s="43">
        <f>SUM(N80:N85)</f>
        <v>0.36526829268292693</v>
      </c>
      <c r="O86" s="45"/>
      <c r="P86" s="22"/>
      <c r="Q86" s="19"/>
      <c r="R86" s="23"/>
      <c r="S86" s="24"/>
      <c r="T86" s="7"/>
      <c r="U86" s="43">
        <f>SUM(U80:U85)</f>
        <v>0</v>
      </c>
      <c r="V86" s="43">
        <f>SUM(V80:V85)</f>
        <v>0.36526829268292693</v>
      </c>
    </row>
  </sheetData>
  <mergeCells count="76">
    <mergeCell ref="AF1:AG1"/>
    <mergeCell ref="AA3:AB3"/>
    <mergeCell ref="AF33:AG33"/>
    <mergeCell ref="A61:D61"/>
    <mergeCell ref="F61:K61"/>
    <mergeCell ref="L61:M61"/>
    <mergeCell ref="O61:S61"/>
    <mergeCell ref="A62:V62"/>
    <mergeCell ref="A63:A64"/>
    <mergeCell ref="B63:B64"/>
    <mergeCell ref="C63:D63"/>
    <mergeCell ref="E63:E64"/>
    <mergeCell ref="F63:G64"/>
    <mergeCell ref="H63:H64"/>
    <mergeCell ref="I63:I64"/>
    <mergeCell ref="J63:J64"/>
    <mergeCell ref="K63:K64"/>
    <mergeCell ref="S63:S64"/>
    <mergeCell ref="T63:T64"/>
    <mergeCell ref="U63:U64"/>
    <mergeCell ref="V63:V64"/>
    <mergeCell ref="Q63:Q64"/>
    <mergeCell ref="R63:R64"/>
    <mergeCell ref="C65:D65"/>
    <mergeCell ref="F65:G65"/>
    <mergeCell ref="L65:M65"/>
    <mergeCell ref="O65:P65"/>
    <mergeCell ref="L63:L64"/>
    <mergeCell ref="M63:M64"/>
    <mergeCell ref="N63:N64"/>
    <mergeCell ref="O63:P64"/>
    <mergeCell ref="F66:G66"/>
    <mergeCell ref="O66:P66"/>
    <mergeCell ref="F67:G67"/>
    <mergeCell ref="O67:P67"/>
    <mergeCell ref="F68:G68"/>
    <mergeCell ref="O68:P68"/>
    <mergeCell ref="F69:G69"/>
    <mergeCell ref="O69:P69"/>
    <mergeCell ref="F70:G70"/>
    <mergeCell ref="O70:P70"/>
    <mergeCell ref="F71:G71"/>
    <mergeCell ref="O71:P71"/>
    <mergeCell ref="F72:G72"/>
    <mergeCell ref="O72:P72"/>
    <mergeCell ref="F73:G73"/>
    <mergeCell ref="O73:P73"/>
    <mergeCell ref="F74:G74"/>
    <mergeCell ref="O74:P74"/>
    <mergeCell ref="A75:M75"/>
    <mergeCell ref="O75:P75"/>
    <mergeCell ref="A76:V76"/>
    <mergeCell ref="A77:A78"/>
    <mergeCell ref="B77:B78"/>
    <mergeCell ref="C77:D77"/>
    <mergeCell ref="E77:E78"/>
    <mergeCell ref="F77:F78"/>
    <mergeCell ref="G77:G78"/>
    <mergeCell ref="H77:H78"/>
    <mergeCell ref="U77:U78"/>
    <mergeCell ref="V77:V78"/>
    <mergeCell ref="Q77:Q78"/>
    <mergeCell ref="R77:R78"/>
    <mergeCell ref="S77:S78"/>
    <mergeCell ref="T77:T78"/>
    <mergeCell ref="C79:D79"/>
    <mergeCell ref="L79:M79"/>
    <mergeCell ref="A86:M86"/>
    <mergeCell ref="O77:O78"/>
    <mergeCell ref="P77:P78"/>
    <mergeCell ref="N77:N78"/>
    <mergeCell ref="I77:I78"/>
    <mergeCell ref="J77:J78"/>
    <mergeCell ref="K77:K78"/>
    <mergeCell ref="L77:L78"/>
    <mergeCell ref="M77:M78"/>
  </mergeCells>
  <conditionalFormatting sqref="A66:A74">
    <cfRule type="expression" dxfId="16" priority="8" stopIfTrue="1">
      <formula>A66=""</formula>
    </cfRule>
  </conditionalFormatting>
  <conditionalFormatting sqref="C66:C74">
    <cfRule type="expression" dxfId="15" priority="7">
      <formula>$C$68=""</formula>
    </cfRule>
  </conditionalFormatting>
  <conditionalFormatting sqref="D66:D74">
    <cfRule type="cellIs" dxfId="14" priority="6" operator="lessThanOrEqual">
      <formula>0</formula>
    </cfRule>
  </conditionalFormatting>
  <conditionalFormatting sqref="B66:B74">
    <cfRule type="cellIs" dxfId="13" priority="5" operator="lessThanOrEqual">
      <formula>0</formula>
    </cfRule>
  </conditionalFormatting>
  <conditionalFormatting sqref="A80:A85">
    <cfRule type="expression" dxfId="12" priority="4" stopIfTrue="1">
      <formula>A80=""</formula>
    </cfRule>
  </conditionalFormatting>
  <conditionalFormatting sqref="B80:B85">
    <cfRule type="cellIs" dxfId="11" priority="3" operator="lessThanOrEqual">
      <formula>0</formula>
    </cfRule>
  </conditionalFormatting>
  <conditionalFormatting sqref="C80:C85">
    <cfRule type="expression" dxfId="10" priority="2">
      <formula>$C$68=""</formula>
    </cfRule>
  </conditionalFormatting>
  <conditionalFormatting sqref="D80:D85">
    <cfRule type="cellIs" dxfId="9" priority="1" operator="lessThanOrEqual">
      <formula>0</formula>
    </cfRule>
  </conditionalFormatting>
  <dataValidations count="3">
    <dataValidation type="list" allowBlank="1" showInputMessage="1" showErrorMessage="1" sqref="A80:A85">
      <formula1>$AF$3:$AF$30</formula1>
    </dataValidation>
    <dataValidation type="list" allowBlank="1" showInputMessage="1" showErrorMessage="1" sqref="L80:L85 L66:L74">
      <formula1>$AA$5:$AA$8</formula1>
    </dataValidation>
    <dataValidation type="list" allowBlank="1" showInputMessage="1" showErrorMessage="1" sqref="A66:A74">
      <formula1>$AC$3:$AC$58</formula1>
    </dataValidation>
  </dataValidations>
  <pageMargins left="0.7" right="0.7" top="0.75" bottom="0.75" header="0.3" footer="0.3"/>
  <pageSetup paperSize="9" orientation="portrait" horizontalDpi="300" verticalDpi="300" r:id="rId1"/>
  <headerFooter differentOddEven="1">
    <oddHeader>&amp;L&amp;1 </oddHeader>
    <oddFooter>&amp;L&amp;1 </oddFooter>
    <evenHeader>&amp;L&amp;1 </evenHeader>
    <evenFooter>&amp;L&amp;1 </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30"/>
  <sheetViews>
    <sheetView workbookViewId="0">
      <selection activeCell="B2" sqref="B2:C30"/>
    </sheetView>
  </sheetViews>
  <sheetFormatPr defaultRowHeight="15" x14ac:dyDescent="0.25"/>
  <cols>
    <col min="2" max="2" width="35.5703125" customWidth="1"/>
    <col min="3" max="3" width="18.85546875" customWidth="1"/>
  </cols>
  <sheetData>
    <row r="2" spans="2:3" ht="34.5" customHeight="1" x14ac:dyDescent="0.25">
      <c r="B2" s="332" t="s">
        <v>121</v>
      </c>
      <c r="C2" s="333"/>
    </row>
    <row r="3" spans="2:3" ht="31.5" x14ac:dyDescent="0.25">
      <c r="B3" s="25" t="s">
        <v>13</v>
      </c>
      <c r="C3" s="25" t="s">
        <v>14</v>
      </c>
    </row>
    <row r="4" spans="2:3" ht="15.75" x14ac:dyDescent="0.25">
      <c r="B4" s="26" t="s">
        <v>95</v>
      </c>
      <c r="C4" s="27">
        <v>0.33</v>
      </c>
    </row>
    <row r="5" spans="2:3" ht="15.75" x14ac:dyDescent="0.25">
      <c r="B5" s="26" t="s">
        <v>97</v>
      </c>
      <c r="C5" s="27">
        <v>0.01</v>
      </c>
    </row>
    <row r="6" spans="2:3" ht="15.75" x14ac:dyDescent="0.25">
      <c r="B6" s="26" t="s">
        <v>99</v>
      </c>
      <c r="C6" s="27">
        <v>2.56</v>
      </c>
    </row>
    <row r="7" spans="2:3" ht="15.75" x14ac:dyDescent="0.25">
      <c r="B7" s="26" t="s">
        <v>101</v>
      </c>
      <c r="C7" s="27">
        <v>20</v>
      </c>
    </row>
    <row r="8" spans="2:3" ht="15.75" x14ac:dyDescent="0.25">
      <c r="B8" s="26" t="s">
        <v>103</v>
      </c>
      <c r="C8" s="27">
        <v>10</v>
      </c>
    </row>
    <row r="9" spans="2:3" ht="15.75" x14ac:dyDescent="0.25">
      <c r="B9" s="26" t="s">
        <v>105</v>
      </c>
      <c r="C9" s="27">
        <v>100</v>
      </c>
    </row>
    <row r="10" spans="2:3" ht="15.75" x14ac:dyDescent="0.25">
      <c r="B10" s="26" t="s">
        <v>107</v>
      </c>
      <c r="C10" s="27">
        <v>200</v>
      </c>
    </row>
    <row r="11" spans="2:3" ht="15.75" x14ac:dyDescent="0.25">
      <c r="B11" s="26" t="s">
        <v>109</v>
      </c>
      <c r="C11" s="27">
        <v>200</v>
      </c>
    </row>
    <row r="12" spans="2:3" ht="15.75" x14ac:dyDescent="0.25">
      <c r="B12" s="26" t="s">
        <v>111</v>
      </c>
      <c r="C12" s="27">
        <v>2</v>
      </c>
    </row>
    <row r="13" spans="2:3" ht="15.75" x14ac:dyDescent="0.25">
      <c r="B13" s="26" t="s">
        <v>113</v>
      </c>
      <c r="C13" s="27">
        <v>2000</v>
      </c>
    </row>
    <row r="14" spans="2:3" ht="15.75" x14ac:dyDescent="0.25">
      <c r="B14" s="26" t="s">
        <v>115</v>
      </c>
      <c r="C14" s="27">
        <v>20</v>
      </c>
    </row>
    <row r="15" spans="2:3" ht="15.75" x14ac:dyDescent="0.25">
      <c r="B15" s="26" t="s">
        <v>117</v>
      </c>
      <c r="C15" s="27">
        <v>0.1</v>
      </c>
    </row>
    <row r="16" spans="2:3" ht="15.75" x14ac:dyDescent="0.25">
      <c r="B16" s="26" t="s">
        <v>28</v>
      </c>
      <c r="C16" s="27">
        <v>20</v>
      </c>
    </row>
    <row r="17" spans="2:3" ht="15.75" x14ac:dyDescent="0.25">
      <c r="B17" s="26" t="s">
        <v>120</v>
      </c>
      <c r="C17" s="27">
        <v>5</v>
      </c>
    </row>
    <row r="18" spans="2:3" ht="15.75" x14ac:dyDescent="0.25">
      <c r="B18" s="26" t="s">
        <v>96</v>
      </c>
      <c r="C18" s="27">
        <v>0.33</v>
      </c>
    </row>
    <row r="19" spans="2:3" ht="15.75" x14ac:dyDescent="0.25">
      <c r="B19" s="26" t="s">
        <v>98</v>
      </c>
      <c r="C19" s="27">
        <v>3.0000000000000001E-3</v>
      </c>
    </row>
    <row r="20" spans="2:3" ht="15.75" x14ac:dyDescent="0.25">
      <c r="B20" s="26" t="s">
        <v>100</v>
      </c>
      <c r="C20" s="27">
        <v>10</v>
      </c>
    </row>
    <row r="21" spans="2:3" ht="15.75" x14ac:dyDescent="0.25">
      <c r="B21" s="26" t="s">
        <v>102</v>
      </c>
      <c r="C21" s="27">
        <v>1000</v>
      </c>
    </row>
    <row r="22" spans="2:3" ht="15.75" x14ac:dyDescent="0.25">
      <c r="B22" s="26" t="s">
        <v>104</v>
      </c>
      <c r="C22" s="27">
        <v>100</v>
      </c>
    </row>
    <row r="23" spans="2:3" ht="15.75" x14ac:dyDescent="0.25">
      <c r="B23" s="26" t="s">
        <v>106</v>
      </c>
      <c r="C23" s="27">
        <v>100</v>
      </c>
    </row>
    <row r="24" spans="2:3" ht="15.75" x14ac:dyDescent="0.25">
      <c r="B24" s="26" t="s">
        <v>108</v>
      </c>
      <c r="C24" s="27">
        <v>10</v>
      </c>
    </row>
    <row r="25" spans="2:3" ht="15.75" x14ac:dyDescent="0.25">
      <c r="B25" s="26" t="s">
        <v>110</v>
      </c>
      <c r="C25" s="27">
        <v>100</v>
      </c>
    </row>
    <row r="26" spans="2:3" ht="15.75" x14ac:dyDescent="0.25">
      <c r="B26" s="26" t="s">
        <v>112</v>
      </c>
      <c r="C26" s="27">
        <v>20</v>
      </c>
    </row>
    <row r="27" spans="2:3" ht="15.75" x14ac:dyDescent="0.25">
      <c r="B27" s="26" t="s">
        <v>114</v>
      </c>
      <c r="C27" s="27">
        <v>100</v>
      </c>
    </row>
    <row r="28" spans="2:3" ht="15.75" x14ac:dyDescent="0.25">
      <c r="B28" s="26" t="s">
        <v>116</v>
      </c>
      <c r="C28" s="27">
        <v>20</v>
      </c>
    </row>
    <row r="29" spans="2:3" ht="15.75" x14ac:dyDescent="0.25">
      <c r="B29" s="26" t="s">
        <v>118</v>
      </c>
      <c r="C29" s="27">
        <v>50</v>
      </c>
    </row>
    <row r="30" spans="2:3" ht="15.75" x14ac:dyDescent="0.25">
      <c r="B30" s="26" t="s">
        <v>119</v>
      </c>
      <c r="C30" s="27">
        <v>50</v>
      </c>
    </row>
  </sheetData>
  <mergeCells count="1">
    <mergeCell ref="B2:C2"/>
  </mergeCells>
  <pageMargins left="0.7" right="0.7" top="0.75" bottom="0.75" header="0.3" footer="0.3"/>
  <pageSetup paperSize="9" orientation="portrait" horizontalDpi="300" verticalDpi="300" r:id="rId1"/>
  <headerFooter differentOddEven="1">
    <oddHeader>&amp;L&amp;1 </oddHeader>
    <oddFooter>&amp;L&amp;1 </oddFooter>
    <evenHeader>&amp;L&amp;1 </evenHeader>
    <evenFooter>&amp;L&amp;1 </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123"/>
  <sheetViews>
    <sheetView showGridLines="0" showRowColHeaders="0" showZeros="0" zoomScaleNormal="100" workbookViewId="0">
      <pane ySplit="5" topLeftCell="A6" activePane="bottomLeft" state="frozen"/>
      <selection pane="bottomLeft" activeCell="M123" sqref="M123"/>
    </sheetView>
  </sheetViews>
  <sheetFormatPr defaultColWidth="9.140625" defaultRowHeight="12" x14ac:dyDescent="0.2"/>
  <cols>
    <col min="1" max="1" width="42.5703125" style="50" customWidth="1"/>
    <col min="2" max="2" width="15" style="50" customWidth="1"/>
    <col min="3" max="3" width="9.85546875" style="50" customWidth="1"/>
    <col min="4" max="4" width="13.85546875" style="50" customWidth="1"/>
    <col min="5" max="5" width="10" style="50" customWidth="1"/>
    <col min="6" max="6" width="16" style="50" customWidth="1"/>
    <col min="7" max="7" width="9.85546875" style="50" customWidth="1"/>
    <col min="8" max="8" width="13.42578125" style="50" customWidth="1"/>
    <col min="9" max="10" width="12.7109375" style="50" customWidth="1"/>
    <col min="11" max="11" width="10.7109375" style="50" customWidth="1"/>
    <col min="12" max="17" width="9.140625" style="50"/>
    <col min="18" max="18" width="27.7109375" style="50" customWidth="1"/>
    <col min="19" max="19" width="12.28515625" style="50" customWidth="1"/>
    <col min="20" max="16384" width="9.140625" style="50"/>
  </cols>
  <sheetData>
    <row r="2" spans="1:11" s="73" customFormat="1" ht="108" x14ac:dyDescent="0.25">
      <c r="A2" s="86" t="s">
        <v>0</v>
      </c>
      <c r="B2" s="86" t="s">
        <v>8</v>
      </c>
      <c r="C2" s="343" t="s">
        <v>9</v>
      </c>
      <c r="D2" s="344"/>
      <c r="E2" s="87" t="s">
        <v>1</v>
      </c>
      <c r="F2" s="86" t="s">
        <v>10</v>
      </c>
      <c r="G2" s="343" t="s">
        <v>2</v>
      </c>
      <c r="H2" s="344"/>
      <c r="I2" s="86" t="s">
        <v>3</v>
      </c>
      <c r="J2" s="86" t="s">
        <v>11</v>
      </c>
      <c r="K2" s="86" t="s">
        <v>4</v>
      </c>
    </row>
    <row r="3" spans="1:11" s="73" customFormat="1" ht="12" customHeight="1" x14ac:dyDescent="0.25">
      <c r="A3" s="345" t="s">
        <v>383</v>
      </c>
      <c r="B3" s="341" t="s">
        <v>5</v>
      </c>
      <c r="C3" s="341" t="s">
        <v>12</v>
      </c>
      <c r="D3" s="341" t="s">
        <v>6</v>
      </c>
      <c r="E3" s="345" t="s">
        <v>7</v>
      </c>
      <c r="F3" s="341" t="s">
        <v>7</v>
      </c>
      <c r="G3" s="341" t="s">
        <v>5</v>
      </c>
      <c r="H3" s="341" t="s">
        <v>6</v>
      </c>
      <c r="I3" s="341" t="s">
        <v>7</v>
      </c>
      <c r="J3" s="341" t="s">
        <v>7</v>
      </c>
      <c r="K3" s="341" t="s">
        <v>7</v>
      </c>
    </row>
    <row r="4" spans="1:11" s="73" customFormat="1" x14ac:dyDescent="0.25">
      <c r="A4" s="345"/>
      <c r="B4" s="342"/>
      <c r="C4" s="342"/>
      <c r="D4" s="342"/>
      <c r="E4" s="345"/>
      <c r="F4" s="342"/>
      <c r="G4" s="342"/>
      <c r="H4" s="342"/>
      <c r="I4" s="342"/>
      <c r="J4" s="342"/>
      <c r="K4" s="342"/>
    </row>
    <row r="5" spans="1:11" x14ac:dyDescent="0.2">
      <c r="A5" s="37">
        <v>1</v>
      </c>
      <c r="B5" s="37">
        <v>2</v>
      </c>
      <c r="C5" s="37">
        <v>3</v>
      </c>
      <c r="D5" s="37">
        <v>4</v>
      </c>
      <c r="E5" s="72">
        <v>5</v>
      </c>
      <c r="F5" s="37">
        <v>6</v>
      </c>
      <c r="G5" s="37">
        <v>7</v>
      </c>
      <c r="H5" s="37">
        <v>8</v>
      </c>
      <c r="I5" s="37">
        <v>9</v>
      </c>
      <c r="J5" s="37">
        <v>10</v>
      </c>
      <c r="K5" s="37">
        <v>11</v>
      </c>
    </row>
    <row r="6" spans="1:11" x14ac:dyDescent="0.2">
      <c r="A6" s="334" t="s">
        <v>72</v>
      </c>
      <c r="B6" s="335"/>
      <c r="C6" s="335"/>
      <c r="D6" s="335"/>
      <c r="E6" s="335"/>
      <c r="F6" s="335"/>
      <c r="G6" s="335"/>
      <c r="H6" s="335"/>
      <c r="I6" s="335"/>
      <c r="J6" s="335"/>
      <c r="K6" s="336"/>
    </row>
    <row r="7" spans="1:11" x14ac:dyDescent="0.2">
      <c r="A7" s="230">
        <f t="array" ref="A7:A66">TRANSPOSE(Formular_art.1!D76:BK76)</f>
        <v>0</v>
      </c>
      <c r="B7" s="266">
        <f t="array" ref="B7:B66">TRANSPOSE(Formular_art.1!D84:BK85)</f>
        <v>0</v>
      </c>
      <c r="C7" s="266">
        <f t="array" ref="C7:C66">TRANSPOSE(Formular_art.1!D86:BK87)</f>
        <v>0</v>
      </c>
      <c r="D7" s="266" t="str">
        <f t="array" ref="D7:D66">TRANSPOSE(Formular_art.1!D88:BK89)</f>
        <v/>
      </c>
      <c r="E7" s="233" t="str">
        <f t="array" ref="E7:E66">TRANSPOSE(Formular_art.1!D91:BK92)</f>
        <v/>
      </c>
      <c r="F7" s="233" t="str">
        <f t="array" ref="F7:F66">TRANSPOSE(Formular_art.1!D93:BK94)</f>
        <v/>
      </c>
      <c r="G7" s="266">
        <f t="array" ref="G7:G66">TRANSPOSE(Formular_art.1!D96:BK97)</f>
        <v>0</v>
      </c>
      <c r="H7" s="266">
        <f t="array" ref="H7:H66">TRANSPOSE(Formular_art.1!D98:BK99)</f>
        <v>0</v>
      </c>
      <c r="I7" s="233" t="str">
        <f t="array" ref="I7:I66">TRANSPOSE(Formular_art.1!D100:BK101)</f>
        <v/>
      </c>
      <c r="J7" s="233" t="str">
        <f t="array" ref="J7:J66">TRANSPOSE(Formular_art.1!D102:BK103)</f>
        <v/>
      </c>
      <c r="K7" s="233">
        <f t="array" ref="K7:K66">TRANSPOSE(Formular_art.1!D104:BK105)</f>
        <v>0</v>
      </c>
    </row>
    <row r="8" spans="1:11" x14ac:dyDescent="0.2">
      <c r="A8" s="230">
        <v>0</v>
      </c>
      <c r="B8" s="266">
        <v>0</v>
      </c>
      <c r="C8" s="266">
        <v>0</v>
      </c>
      <c r="D8" s="266" t="str">
        <v/>
      </c>
      <c r="E8" s="233" t="str">
        <v/>
      </c>
      <c r="F8" s="233" t="str">
        <v/>
      </c>
      <c r="G8" s="266">
        <v>0</v>
      </c>
      <c r="H8" s="266">
        <v>0</v>
      </c>
      <c r="I8" s="233" t="str">
        <v/>
      </c>
      <c r="J8" s="233" t="str">
        <v/>
      </c>
      <c r="K8" s="233">
        <v>0</v>
      </c>
    </row>
    <row r="9" spans="1:11" x14ac:dyDescent="0.2">
      <c r="A9" s="230">
        <v>0</v>
      </c>
      <c r="B9" s="266">
        <v>0</v>
      </c>
      <c r="C9" s="266">
        <v>0</v>
      </c>
      <c r="D9" s="266" t="str">
        <v/>
      </c>
      <c r="E9" s="233" t="str">
        <v/>
      </c>
      <c r="F9" s="233" t="str">
        <v/>
      </c>
      <c r="G9" s="266">
        <v>0</v>
      </c>
      <c r="H9" s="266">
        <v>0</v>
      </c>
      <c r="I9" s="233" t="str">
        <v/>
      </c>
      <c r="J9" s="233" t="str">
        <v/>
      </c>
      <c r="K9" s="233">
        <v>0</v>
      </c>
    </row>
    <row r="10" spans="1:11" x14ac:dyDescent="0.2">
      <c r="A10" s="230">
        <v>0</v>
      </c>
      <c r="B10" s="266">
        <v>0</v>
      </c>
      <c r="C10" s="266">
        <v>0</v>
      </c>
      <c r="D10" s="266" t="str">
        <v/>
      </c>
      <c r="E10" s="233" t="str">
        <v/>
      </c>
      <c r="F10" s="233" t="str">
        <v/>
      </c>
      <c r="G10" s="266">
        <v>0</v>
      </c>
      <c r="H10" s="266">
        <v>0</v>
      </c>
      <c r="I10" s="233" t="str">
        <v/>
      </c>
      <c r="J10" s="233" t="str">
        <v/>
      </c>
      <c r="K10" s="233">
        <v>0</v>
      </c>
    </row>
    <row r="11" spans="1:11" x14ac:dyDescent="0.2">
      <c r="A11" s="230">
        <v>0</v>
      </c>
      <c r="B11" s="266">
        <v>0</v>
      </c>
      <c r="C11" s="266">
        <v>0</v>
      </c>
      <c r="D11" s="266" t="str">
        <v/>
      </c>
      <c r="E11" s="233" t="str">
        <v/>
      </c>
      <c r="F11" s="233" t="str">
        <v/>
      </c>
      <c r="G11" s="266">
        <v>0</v>
      </c>
      <c r="H11" s="266">
        <v>0</v>
      </c>
      <c r="I11" s="233" t="str">
        <v/>
      </c>
      <c r="J11" s="233" t="str">
        <v/>
      </c>
      <c r="K11" s="233">
        <v>0</v>
      </c>
    </row>
    <row r="12" spans="1:11" x14ac:dyDescent="0.2">
      <c r="A12" s="230">
        <v>0</v>
      </c>
      <c r="B12" s="266">
        <v>0</v>
      </c>
      <c r="C12" s="266">
        <v>0</v>
      </c>
      <c r="D12" s="266" t="str">
        <v/>
      </c>
      <c r="E12" s="233" t="str">
        <v/>
      </c>
      <c r="F12" s="233" t="str">
        <v/>
      </c>
      <c r="G12" s="266">
        <v>0</v>
      </c>
      <c r="H12" s="266">
        <v>0</v>
      </c>
      <c r="I12" s="233" t="str">
        <v/>
      </c>
      <c r="J12" s="233" t="str">
        <v/>
      </c>
      <c r="K12" s="233">
        <v>0</v>
      </c>
    </row>
    <row r="13" spans="1:11" x14ac:dyDescent="0.2">
      <c r="A13" s="230">
        <v>0</v>
      </c>
      <c r="B13" s="266">
        <v>0</v>
      </c>
      <c r="C13" s="266">
        <v>0</v>
      </c>
      <c r="D13" s="266" t="str">
        <v/>
      </c>
      <c r="E13" s="233" t="str">
        <v/>
      </c>
      <c r="F13" s="233" t="str">
        <v/>
      </c>
      <c r="G13" s="266">
        <v>0</v>
      </c>
      <c r="H13" s="266">
        <v>0</v>
      </c>
      <c r="I13" s="233" t="str">
        <v/>
      </c>
      <c r="J13" s="233" t="str">
        <v/>
      </c>
      <c r="K13" s="233">
        <v>0</v>
      </c>
    </row>
    <row r="14" spans="1:11" x14ac:dyDescent="0.2">
      <c r="A14" s="230">
        <v>0</v>
      </c>
      <c r="B14" s="266">
        <v>0</v>
      </c>
      <c r="C14" s="266">
        <v>0</v>
      </c>
      <c r="D14" s="266" t="str">
        <v/>
      </c>
      <c r="E14" s="233" t="str">
        <v/>
      </c>
      <c r="F14" s="233" t="str">
        <v/>
      </c>
      <c r="G14" s="266">
        <v>0</v>
      </c>
      <c r="H14" s="266">
        <v>0</v>
      </c>
      <c r="I14" s="233" t="str">
        <v/>
      </c>
      <c r="J14" s="233" t="str">
        <v/>
      </c>
      <c r="K14" s="233">
        <v>0</v>
      </c>
    </row>
    <row r="15" spans="1:11" x14ac:dyDescent="0.2">
      <c r="A15" s="230">
        <v>0</v>
      </c>
      <c r="B15" s="266">
        <v>0</v>
      </c>
      <c r="C15" s="266">
        <v>0</v>
      </c>
      <c r="D15" s="266" t="str">
        <v/>
      </c>
      <c r="E15" s="233" t="str">
        <v/>
      </c>
      <c r="F15" s="233" t="str">
        <v/>
      </c>
      <c r="G15" s="266">
        <v>0</v>
      </c>
      <c r="H15" s="266">
        <v>0</v>
      </c>
      <c r="I15" s="233" t="str">
        <v/>
      </c>
      <c r="J15" s="233" t="str">
        <v/>
      </c>
      <c r="K15" s="233">
        <v>0</v>
      </c>
    </row>
    <row r="16" spans="1:11" x14ac:dyDescent="0.2">
      <c r="A16" s="230">
        <v>0</v>
      </c>
      <c r="B16" s="266">
        <v>0</v>
      </c>
      <c r="C16" s="266">
        <v>0</v>
      </c>
      <c r="D16" s="266" t="str">
        <v/>
      </c>
      <c r="E16" s="233" t="str">
        <v/>
      </c>
      <c r="F16" s="233" t="str">
        <v/>
      </c>
      <c r="G16" s="266">
        <v>0</v>
      </c>
      <c r="H16" s="266">
        <v>0</v>
      </c>
      <c r="I16" s="233" t="str">
        <v/>
      </c>
      <c r="J16" s="233" t="str">
        <v/>
      </c>
      <c r="K16" s="233">
        <v>0</v>
      </c>
    </row>
    <row r="17" spans="1:11" x14ac:dyDescent="0.2">
      <c r="A17" s="230">
        <v>0</v>
      </c>
      <c r="B17" s="266">
        <v>0</v>
      </c>
      <c r="C17" s="266">
        <v>0</v>
      </c>
      <c r="D17" s="266" t="str">
        <v/>
      </c>
      <c r="E17" s="233" t="str">
        <v/>
      </c>
      <c r="F17" s="233" t="str">
        <v/>
      </c>
      <c r="G17" s="266">
        <v>0</v>
      </c>
      <c r="H17" s="266">
        <v>0</v>
      </c>
      <c r="I17" s="233" t="str">
        <v/>
      </c>
      <c r="J17" s="233" t="str">
        <v/>
      </c>
      <c r="K17" s="233">
        <v>0</v>
      </c>
    </row>
    <row r="18" spans="1:11" x14ac:dyDescent="0.2">
      <c r="A18" s="230">
        <v>0</v>
      </c>
      <c r="B18" s="266">
        <v>0</v>
      </c>
      <c r="C18" s="266">
        <v>0</v>
      </c>
      <c r="D18" s="266" t="str">
        <v/>
      </c>
      <c r="E18" s="233" t="str">
        <v/>
      </c>
      <c r="F18" s="233" t="str">
        <v/>
      </c>
      <c r="G18" s="266">
        <v>0</v>
      </c>
      <c r="H18" s="266">
        <v>0</v>
      </c>
      <c r="I18" s="233" t="str">
        <v/>
      </c>
      <c r="J18" s="233" t="str">
        <v/>
      </c>
      <c r="K18" s="233">
        <v>0</v>
      </c>
    </row>
    <row r="19" spans="1:11" x14ac:dyDescent="0.2">
      <c r="A19" s="230">
        <v>0</v>
      </c>
      <c r="B19" s="266">
        <v>0</v>
      </c>
      <c r="C19" s="266">
        <v>0</v>
      </c>
      <c r="D19" s="266" t="str">
        <v/>
      </c>
      <c r="E19" s="233" t="str">
        <v/>
      </c>
      <c r="F19" s="233" t="str">
        <v/>
      </c>
      <c r="G19" s="266">
        <v>0</v>
      </c>
      <c r="H19" s="266">
        <v>0</v>
      </c>
      <c r="I19" s="233" t="str">
        <v/>
      </c>
      <c r="J19" s="233" t="str">
        <v/>
      </c>
      <c r="K19" s="233">
        <v>0</v>
      </c>
    </row>
    <row r="20" spans="1:11" x14ac:dyDescent="0.2">
      <c r="A20" s="230">
        <v>0</v>
      </c>
      <c r="B20" s="266">
        <v>0</v>
      </c>
      <c r="C20" s="266">
        <v>0</v>
      </c>
      <c r="D20" s="266" t="str">
        <v/>
      </c>
      <c r="E20" s="233" t="str">
        <v/>
      </c>
      <c r="F20" s="233" t="str">
        <v/>
      </c>
      <c r="G20" s="266">
        <v>0</v>
      </c>
      <c r="H20" s="266">
        <v>0</v>
      </c>
      <c r="I20" s="233" t="str">
        <v/>
      </c>
      <c r="J20" s="233" t="str">
        <v/>
      </c>
      <c r="K20" s="233">
        <v>0</v>
      </c>
    </row>
    <row r="21" spans="1:11" x14ac:dyDescent="0.2">
      <c r="A21" s="230">
        <v>0</v>
      </c>
      <c r="B21" s="266">
        <v>0</v>
      </c>
      <c r="C21" s="266">
        <v>0</v>
      </c>
      <c r="D21" s="266" t="str">
        <v/>
      </c>
      <c r="E21" s="233" t="str">
        <v/>
      </c>
      <c r="F21" s="233" t="str">
        <v/>
      </c>
      <c r="G21" s="266">
        <v>0</v>
      </c>
      <c r="H21" s="266">
        <v>0</v>
      </c>
      <c r="I21" s="233" t="str">
        <v/>
      </c>
      <c r="J21" s="233" t="str">
        <v/>
      </c>
      <c r="K21" s="233">
        <v>0</v>
      </c>
    </row>
    <row r="22" spans="1:11" x14ac:dyDescent="0.2">
      <c r="A22" s="230">
        <v>0</v>
      </c>
      <c r="B22" s="266">
        <v>0</v>
      </c>
      <c r="C22" s="266">
        <v>0</v>
      </c>
      <c r="D22" s="266" t="str">
        <v/>
      </c>
      <c r="E22" s="233" t="str">
        <v/>
      </c>
      <c r="F22" s="233" t="str">
        <v/>
      </c>
      <c r="G22" s="266">
        <v>0</v>
      </c>
      <c r="H22" s="266">
        <v>0</v>
      </c>
      <c r="I22" s="233" t="str">
        <v/>
      </c>
      <c r="J22" s="233" t="str">
        <v/>
      </c>
      <c r="K22" s="233">
        <v>0</v>
      </c>
    </row>
    <row r="23" spans="1:11" x14ac:dyDescent="0.2">
      <c r="A23" s="230">
        <v>0</v>
      </c>
      <c r="B23" s="266">
        <v>0</v>
      </c>
      <c r="C23" s="266">
        <v>0</v>
      </c>
      <c r="D23" s="266" t="str">
        <v/>
      </c>
      <c r="E23" s="233" t="str">
        <v/>
      </c>
      <c r="F23" s="233" t="str">
        <v/>
      </c>
      <c r="G23" s="266">
        <v>0</v>
      </c>
      <c r="H23" s="266">
        <v>0</v>
      </c>
      <c r="I23" s="233" t="str">
        <v/>
      </c>
      <c r="J23" s="233" t="str">
        <v/>
      </c>
      <c r="K23" s="233">
        <v>0</v>
      </c>
    </row>
    <row r="24" spans="1:11" x14ac:dyDescent="0.2">
      <c r="A24" s="230">
        <v>0</v>
      </c>
      <c r="B24" s="266">
        <v>0</v>
      </c>
      <c r="C24" s="266">
        <v>0</v>
      </c>
      <c r="D24" s="266" t="str">
        <v/>
      </c>
      <c r="E24" s="233" t="str">
        <v/>
      </c>
      <c r="F24" s="233" t="str">
        <v/>
      </c>
      <c r="G24" s="266">
        <v>0</v>
      </c>
      <c r="H24" s="266">
        <v>0</v>
      </c>
      <c r="I24" s="233" t="str">
        <v/>
      </c>
      <c r="J24" s="233" t="str">
        <v/>
      </c>
      <c r="K24" s="233">
        <v>0</v>
      </c>
    </row>
    <row r="25" spans="1:11" x14ac:dyDescent="0.2">
      <c r="A25" s="230">
        <v>0</v>
      </c>
      <c r="B25" s="266">
        <v>0</v>
      </c>
      <c r="C25" s="266">
        <v>0</v>
      </c>
      <c r="D25" s="266" t="str">
        <v/>
      </c>
      <c r="E25" s="233" t="str">
        <v/>
      </c>
      <c r="F25" s="233" t="str">
        <v/>
      </c>
      <c r="G25" s="266">
        <v>0</v>
      </c>
      <c r="H25" s="266">
        <v>0</v>
      </c>
      <c r="I25" s="233" t="str">
        <v/>
      </c>
      <c r="J25" s="233" t="str">
        <v/>
      </c>
      <c r="K25" s="233">
        <v>0</v>
      </c>
    </row>
    <row r="26" spans="1:11" x14ac:dyDescent="0.2">
      <c r="A26" s="230">
        <v>0</v>
      </c>
      <c r="B26" s="266">
        <v>0</v>
      </c>
      <c r="C26" s="266">
        <v>0</v>
      </c>
      <c r="D26" s="266" t="str">
        <v/>
      </c>
      <c r="E26" s="233" t="str">
        <v/>
      </c>
      <c r="F26" s="233" t="str">
        <v/>
      </c>
      <c r="G26" s="266">
        <v>0</v>
      </c>
      <c r="H26" s="266">
        <v>0</v>
      </c>
      <c r="I26" s="233" t="str">
        <v/>
      </c>
      <c r="J26" s="233" t="str">
        <v/>
      </c>
      <c r="K26" s="233">
        <v>0</v>
      </c>
    </row>
    <row r="27" spans="1:11" x14ac:dyDescent="0.2">
      <c r="A27" s="230">
        <v>0</v>
      </c>
      <c r="B27" s="266">
        <v>0</v>
      </c>
      <c r="C27" s="266">
        <v>0</v>
      </c>
      <c r="D27" s="266" t="str">
        <v/>
      </c>
      <c r="E27" s="233" t="str">
        <v/>
      </c>
      <c r="F27" s="233" t="str">
        <v/>
      </c>
      <c r="G27" s="266">
        <v>0</v>
      </c>
      <c r="H27" s="266">
        <v>0</v>
      </c>
      <c r="I27" s="233" t="str">
        <v/>
      </c>
      <c r="J27" s="233" t="str">
        <v/>
      </c>
      <c r="K27" s="233">
        <v>0</v>
      </c>
    </row>
    <row r="28" spans="1:11" x14ac:dyDescent="0.2">
      <c r="A28" s="230">
        <v>0</v>
      </c>
      <c r="B28" s="266">
        <v>0</v>
      </c>
      <c r="C28" s="266">
        <v>0</v>
      </c>
      <c r="D28" s="266" t="str">
        <v/>
      </c>
      <c r="E28" s="233" t="str">
        <v/>
      </c>
      <c r="F28" s="233" t="str">
        <v/>
      </c>
      <c r="G28" s="266">
        <v>0</v>
      </c>
      <c r="H28" s="266">
        <v>0</v>
      </c>
      <c r="I28" s="233" t="str">
        <v/>
      </c>
      <c r="J28" s="233" t="str">
        <v/>
      </c>
      <c r="K28" s="233">
        <v>0</v>
      </c>
    </row>
    <row r="29" spans="1:11" x14ac:dyDescent="0.2">
      <c r="A29" s="230">
        <v>0</v>
      </c>
      <c r="B29" s="266">
        <v>0</v>
      </c>
      <c r="C29" s="266">
        <v>0</v>
      </c>
      <c r="D29" s="266" t="str">
        <v/>
      </c>
      <c r="E29" s="233" t="str">
        <v/>
      </c>
      <c r="F29" s="233" t="str">
        <v/>
      </c>
      <c r="G29" s="266">
        <v>0</v>
      </c>
      <c r="H29" s="266">
        <v>0</v>
      </c>
      <c r="I29" s="233" t="str">
        <v/>
      </c>
      <c r="J29" s="233" t="str">
        <v/>
      </c>
      <c r="K29" s="233">
        <v>0</v>
      </c>
    </row>
    <row r="30" spans="1:11" x14ac:dyDescent="0.2">
      <c r="A30" s="230">
        <v>0</v>
      </c>
      <c r="B30" s="266">
        <v>0</v>
      </c>
      <c r="C30" s="266">
        <v>0</v>
      </c>
      <c r="D30" s="266" t="str">
        <v/>
      </c>
      <c r="E30" s="233" t="str">
        <v/>
      </c>
      <c r="F30" s="233" t="str">
        <v/>
      </c>
      <c r="G30" s="266">
        <v>0</v>
      </c>
      <c r="H30" s="266">
        <v>0</v>
      </c>
      <c r="I30" s="233" t="str">
        <v/>
      </c>
      <c r="J30" s="233" t="str">
        <v/>
      </c>
      <c r="K30" s="233">
        <v>0</v>
      </c>
    </row>
    <row r="31" spans="1:11" x14ac:dyDescent="0.2">
      <c r="A31" s="230">
        <v>0</v>
      </c>
      <c r="B31" s="266">
        <v>0</v>
      </c>
      <c r="C31" s="266">
        <v>0</v>
      </c>
      <c r="D31" s="266" t="str">
        <v/>
      </c>
      <c r="E31" s="233" t="str">
        <v/>
      </c>
      <c r="F31" s="233" t="str">
        <v/>
      </c>
      <c r="G31" s="266">
        <v>0</v>
      </c>
      <c r="H31" s="266">
        <v>0</v>
      </c>
      <c r="I31" s="233" t="str">
        <v/>
      </c>
      <c r="J31" s="233" t="str">
        <v/>
      </c>
      <c r="K31" s="233">
        <v>0</v>
      </c>
    </row>
    <row r="32" spans="1:11" x14ac:dyDescent="0.2">
      <c r="A32" s="230">
        <v>0</v>
      </c>
      <c r="B32" s="266">
        <v>0</v>
      </c>
      <c r="C32" s="266">
        <v>0</v>
      </c>
      <c r="D32" s="266" t="str">
        <v/>
      </c>
      <c r="E32" s="233" t="str">
        <v/>
      </c>
      <c r="F32" s="233" t="str">
        <v/>
      </c>
      <c r="G32" s="266">
        <v>0</v>
      </c>
      <c r="H32" s="266">
        <v>0</v>
      </c>
      <c r="I32" s="233" t="str">
        <v/>
      </c>
      <c r="J32" s="233" t="str">
        <v/>
      </c>
      <c r="K32" s="233">
        <v>0</v>
      </c>
    </row>
    <row r="33" spans="1:11" x14ac:dyDescent="0.2">
      <c r="A33" s="230">
        <v>0</v>
      </c>
      <c r="B33" s="266">
        <v>0</v>
      </c>
      <c r="C33" s="266">
        <v>0</v>
      </c>
      <c r="D33" s="266" t="str">
        <v/>
      </c>
      <c r="E33" s="233" t="str">
        <v/>
      </c>
      <c r="F33" s="233" t="str">
        <v/>
      </c>
      <c r="G33" s="266">
        <v>0</v>
      </c>
      <c r="H33" s="266">
        <v>0</v>
      </c>
      <c r="I33" s="233" t="str">
        <v/>
      </c>
      <c r="J33" s="233" t="str">
        <v/>
      </c>
      <c r="K33" s="233">
        <v>0</v>
      </c>
    </row>
    <row r="34" spans="1:11" x14ac:dyDescent="0.2">
      <c r="A34" s="230">
        <v>0</v>
      </c>
      <c r="B34" s="266">
        <v>0</v>
      </c>
      <c r="C34" s="266">
        <v>0</v>
      </c>
      <c r="D34" s="266" t="str">
        <v/>
      </c>
      <c r="E34" s="233" t="str">
        <v/>
      </c>
      <c r="F34" s="233" t="str">
        <v/>
      </c>
      <c r="G34" s="266">
        <v>0</v>
      </c>
      <c r="H34" s="266">
        <v>0</v>
      </c>
      <c r="I34" s="233" t="str">
        <v/>
      </c>
      <c r="J34" s="233" t="str">
        <v/>
      </c>
      <c r="K34" s="233">
        <v>0</v>
      </c>
    </row>
    <row r="35" spans="1:11" x14ac:dyDescent="0.2">
      <c r="A35" s="230">
        <v>0</v>
      </c>
      <c r="B35" s="266">
        <v>0</v>
      </c>
      <c r="C35" s="266">
        <v>0</v>
      </c>
      <c r="D35" s="266" t="str">
        <v/>
      </c>
      <c r="E35" s="233" t="str">
        <v/>
      </c>
      <c r="F35" s="233" t="str">
        <v/>
      </c>
      <c r="G35" s="266">
        <v>0</v>
      </c>
      <c r="H35" s="266">
        <v>0</v>
      </c>
      <c r="I35" s="233" t="str">
        <v/>
      </c>
      <c r="J35" s="233" t="str">
        <v/>
      </c>
      <c r="K35" s="233">
        <v>0</v>
      </c>
    </row>
    <row r="36" spans="1:11" x14ac:dyDescent="0.2">
      <c r="A36" s="230">
        <v>0</v>
      </c>
      <c r="B36" s="266">
        <v>0</v>
      </c>
      <c r="C36" s="266">
        <v>0</v>
      </c>
      <c r="D36" s="266" t="str">
        <v/>
      </c>
      <c r="E36" s="233" t="str">
        <v/>
      </c>
      <c r="F36" s="233" t="str">
        <v/>
      </c>
      <c r="G36" s="266">
        <v>0</v>
      </c>
      <c r="H36" s="266">
        <v>0</v>
      </c>
      <c r="I36" s="233" t="str">
        <v/>
      </c>
      <c r="J36" s="233" t="str">
        <v/>
      </c>
      <c r="K36" s="233">
        <v>0</v>
      </c>
    </row>
    <row r="37" spans="1:11" s="89" customFormat="1" x14ac:dyDescent="0.2">
      <c r="A37" s="231">
        <v>0</v>
      </c>
      <c r="B37" s="267">
        <v>0</v>
      </c>
      <c r="C37" s="267">
        <v>0</v>
      </c>
      <c r="D37" s="267" t="str">
        <v/>
      </c>
      <c r="E37" s="88" t="str">
        <v/>
      </c>
      <c r="F37" s="88" t="str">
        <v/>
      </c>
      <c r="G37" s="267">
        <v>0</v>
      </c>
      <c r="H37" s="267">
        <v>0</v>
      </c>
      <c r="I37" s="88" t="str">
        <v/>
      </c>
      <c r="J37" s="88" t="str">
        <v/>
      </c>
      <c r="K37" s="88">
        <v>0</v>
      </c>
    </row>
    <row r="38" spans="1:11" s="89" customFormat="1" x14ac:dyDescent="0.2">
      <c r="A38" s="231">
        <v>0</v>
      </c>
      <c r="B38" s="267">
        <v>0</v>
      </c>
      <c r="C38" s="267">
        <v>0</v>
      </c>
      <c r="D38" s="267" t="str">
        <v/>
      </c>
      <c r="E38" s="88" t="str">
        <v/>
      </c>
      <c r="F38" s="88" t="str">
        <v/>
      </c>
      <c r="G38" s="267">
        <v>0</v>
      </c>
      <c r="H38" s="267">
        <v>0</v>
      </c>
      <c r="I38" s="88" t="str">
        <v/>
      </c>
      <c r="J38" s="88" t="str">
        <v/>
      </c>
      <c r="K38" s="88">
        <v>0</v>
      </c>
    </row>
    <row r="39" spans="1:11" s="89" customFormat="1" x14ac:dyDescent="0.2">
      <c r="A39" s="231">
        <v>0</v>
      </c>
      <c r="B39" s="267">
        <v>0</v>
      </c>
      <c r="C39" s="267">
        <v>0</v>
      </c>
      <c r="D39" s="267" t="str">
        <v/>
      </c>
      <c r="E39" s="88" t="str">
        <v/>
      </c>
      <c r="F39" s="88" t="str">
        <v/>
      </c>
      <c r="G39" s="267">
        <v>0</v>
      </c>
      <c r="H39" s="267">
        <v>0</v>
      </c>
      <c r="I39" s="88" t="str">
        <v/>
      </c>
      <c r="J39" s="88" t="str">
        <v/>
      </c>
      <c r="K39" s="88">
        <v>0</v>
      </c>
    </row>
    <row r="40" spans="1:11" s="89" customFormat="1" x14ac:dyDescent="0.2">
      <c r="A40" s="231">
        <v>0</v>
      </c>
      <c r="B40" s="267">
        <v>0</v>
      </c>
      <c r="C40" s="267">
        <v>0</v>
      </c>
      <c r="D40" s="267" t="str">
        <v/>
      </c>
      <c r="E40" s="88" t="str">
        <v/>
      </c>
      <c r="F40" s="88" t="str">
        <v/>
      </c>
      <c r="G40" s="267">
        <v>0</v>
      </c>
      <c r="H40" s="267">
        <v>0</v>
      </c>
      <c r="I40" s="88" t="str">
        <v/>
      </c>
      <c r="J40" s="88" t="str">
        <v/>
      </c>
      <c r="K40" s="88">
        <v>0</v>
      </c>
    </row>
    <row r="41" spans="1:11" s="89" customFormat="1" x14ac:dyDescent="0.2">
      <c r="A41" s="231">
        <v>0</v>
      </c>
      <c r="B41" s="267">
        <v>0</v>
      </c>
      <c r="C41" s="267">
        <v>0</v>
      </c>
      <c r="D41" s="267" t="str">
        <v/>
      </c>
      <c r="E41" s="88" t="str">
        <v/>
      </c>
      <c r="F41" s="88" t="str">
        <v/>
      </c>
      <c r="G41" s="267">
        <v>0</v>
      </c>
      <c r="H41" s="268">
        <v>0</v>
      </c>
      <c r="I41" s="88" t="str">
        <v/>
      </c>
      <c r="J41" s="88" t="str">
        <v/>
      </c>
      <c r="K41" s="88">
        <v>0</v>
      </c>
    </row>
    <row r="42" spans="1:11" s="89" customFormat="1" x14ac:dyDescent="0.2">
      <c r="A42" s="231">
        <v>0</v>
      </c>
      <c r="B42" s="267">
        <v>0</v>
      </c>
      <c r="C42" s="267">
        <v>0</v>
      </c>
      <c r="D42" s="268" t="str">
        <v/>
      </c>
      <c r="E42" s="88" t="str">
        <v/>
      </c>
      <c r="F42" s="88" t="str">
        <v/>
      </c>
      <c r="G42" s="267">
        <v>0</v>
      </c>
      <c r="H42" s="268">
        <v>0</v>
      </c>
      <c r="I42" s="88" t="str">
        <v/>
      </c>
      <c r="J42" s="88" t="str">
        <v/>
      </c>
      <c r="K42" s="88">
        <v>0</v>
      </c>
    </row>
    <row r="43" spans="1:11" s="89" customFormat="1" x14ac:dyDescent="0.2">
      <c r="A43" s="231">
        <v>0</v>
      </c>
      <c r="B43" s="267">
        <v>0</v>
      </c>
      <c r="C43" s="267">
        <v>0</v>
      </c>
      <c r="D43" s="268" t="str">
        <v/>
      </c>
      <c r="E43" s="88" t="str">
        <v/>
      </c>
      <c r="F43" s="88" t="str">
        <v/>
      </c>
      <c r="G43" s="267">
        <v>0</v>
      </c>
      <c r="H43" s="268">
        <v>0</v>
      </c>
      <c r="I43" s="88" t="str">
        <v/>
      </c>
      <c r="J43" s="88" t="str">
        <v/>
      </c>
      <c r="K43" s="88">
        <v>0</v>
      </c>
    </row>
    <row r="44" spans="1:11" s="89" customFormat="1" x14ac:dyDescent="0.2">
      <c r="A44" s="231">
        <v>0</v>
      </c>
      <c r="B44" s="267">
        <v>0</v>
      </c>
      <c r="C44" s="267">
        <v>0</v>
      </c>
      <c r="D44" s="268" t="str">
        <v/>
      </c>
      <c r="E44" s="88" t="str">
        <v/>
      </c>
      <c r="F44" s="88" t="str">
        <v/>
      </c>
      <c r="G44" s="267">
        <v>0</v>
      </c>
      <c r="H44" s="268">
        <v>0</v>
      </c>
      <c r="I44" s="88" t="str">
        <v/>
      </c>
      <c r="J44" s="88" t="str">
        <v/>
      </c>
      <c r="K44" s="88">
        <v>0</v>
      </c>
    </row>
    <row r="45" spans="1:11" s="89" customFormat="1" x14ac:dyDescent="0.2">
      <c r="A45" s="231">
        <v>0</v>
      </c>
      <c r="B45" s="267">
        <v>0</v>
      </c>
      <c r="C45" s="267">
        <v>0</v>
      </c>
      <c r="D45" s="268" t="str">
        <v/>
      </c>
      <c r="E45" s="88" t="str">
        <v/>
      </c>
      <c r="F45" s="88" t="str">
        <v/>
      </c>
      <c r="G45" s="267">
        <v>0</v>
      </c>
      <c r="H45" s="268">
        <v>0</v>
      </c>
      <c r="I45" s="88" t="str">
        <v/>
      </c>
      <c r="J45" s="88" t="str">
        <v/>
      </c>
      <c r="K45" s="88">
        <v>0</v>
      </c>
    </row>
    <row r="46" spans="1:11" x14ac:dyDescent="0.2">
      <c r="A46" s="231">
        <v>0</v>
      </c>
      <c r="B46" s="269">
        <v>0</v>
      </c>
      <c r="C46" s="269">
        <v>0</v>
      </c>
      <c r="D46" s="269" t="str">
        <v/>
      </c>
      <c r="E46" s="232" t="str">
        <v/>
      </c>
      <c r="F46" s="232" t="str">
        <v/>
      </c>
      <c r="G46" s="269">
        <v>0</v>
      </c>
      <c r="H46" s="269">
        <v>0</v>
      </c>
      <c r="I46" s="232" t="str">
        <v/>
      </c>
      <c r="J46" s="232" t="str">
        <v/>
      </c>
      <c r="K46" s="232">
        <v>0</v>
      </c>
    </row>
    <row r="47" spans="1:11" x14ac:dyDescent="0.2">
      <c r="A47" s="231">
        <v>0</v>
      </c>
      <c r="B47" s="269">
        <v>0</v>
      </c>
      <c r="C47" s="269">
        <v>0</v>
      </c>
      <c r="D47" s="269" t="str">
        <v/>
      </c>
      <c r="E47" s="232" t="str">
        <v/>
      </c>
      <c r="F47" s="232" t="str">
        <v/>
      </c>
      <c r="G47" s="269">
        <v>0</v>
      </c>
      <c r="H47" s="269">
        <v>0</v>
      </c>
      <c r="I47" s="232" t="str">
        <v/>
      </c>
      <c r="J47" s="232" t="str">
        <v/>
      </c>
      <c r="K47" s="232">
        <v>0</v>
      </c>
    </row>
    <row r="48" spans="1:11" x14ac:dyDescent="0.2">
      <c r="A48" s="231">
        <v>0</v>
      </c>
      <c r="B48" s="269">
        <v>0</v>
      </c>
      <c r="C48" s="269">
        <v>0</v>
      </c>
      <c r="D48" s="269" t="str">
        <v/>
      </c>
      <c r="E48" s="232" t="str">
        <v/>
      </c>
      <c r="F48" s="232" t="str">
        <v/>
      </c>
      <c r="G48" s="269">
        <v>0</v>
      </c>
      <c r="H48" s="269">
        <v>0</v>
      </c>
      <c r="I48" s="232" t="str">
        <v/>
      </c>
      <c r="J48" s="232" t="str">
        <v/>
      </c>
      <c r="K48" s="232">
        <v>0</v>
      </c>
    </row>
    <row r="49" spans="1:11" x14ac:dyDescent="0.2">
      <c r="A49" s="231">
        <v>0</v>
      </c>
      <c r="B49" s="269">
        <v>0</v>
      </c>
      <c r="C49" s="269">
        <v>0</v>
      </c>
      <c r="D49" s="269" t="str">
        <v/>
      </c>
      <c r="E49" s="232" t="str">
        <v/>
      </c>
      <c r="F49" s="232" t="str">
        <v/>
      </c>
      <c r="G49" s="269">
        <v>0</v>
      </c>
      <c r="H49" s="269">
        <v>0</v>
      </c>
      <c r="I49" s="232" t="str">
        <v/>
      </c>
      <c r="J49" s="232" t="str">
        <v/>
      </c>
      <c r="K49" s="232">
        <v>0</v>
      </c>
    </row>
    <row r="50" spans="1:11" x14ac:dyDescent="0.2">
      <c r="A50" s="231">
        <v>0</v>
      </c>
      <c r="B50" s="269">
        <v>0</v>
      </c>
      <c r="C50" s="269">
        <v>0</v>
      </c>
      <c r="D50" s="269" t="str">
        <v/>
      </c>
      <c r="E50" s="232" t="str">
        <v/>
      </c>
      <c r="F50" s="232" t="str">
        <v/>
      </c>
      <c r="G50" s="269">
        <v>0</v>
      </c>
      <c r="H50" s="269">
        <v>0</v>
      </c>
      <c r="I50" s="232" t="str">
        <v/>
      </c>
      <c r="J50" s="232" t="str">
        <v/>
      </c>
      <c r="K50" s="232">
        <v>0</v>
      </c>
    </row>
    <row r="51" spans="1:11" x14ac:dyDescent="0.2">
      <c r="A51" s="231">
        <v>0</v>
      </c>
      <c r="B51" s="269">
        <v>0</v>
      </c>
      <c r="C51" s="269">
        <v>0</v>
      </c>
      <c r="D51" s="269" t="str">
        <v/>
      </c>
      <c r="E51" s="232" t="str">
        <v/>
      </c>
      <c r="F51" s="232" t="str">
        <v/>
      </c>
      <c r="G51" s="269">
        <v>0</v>
      </c>
      <c r="H51" s="269">
        <v>0</v>
      </c>
      <c r="I51" s="232" t="str">
        <v/>
      </c>
      <c r="J51" s="232" t="str">
        <v/>
      </c>
      <c r="K51" s="232">
        <v>0</v>
      </c>
    </row>
    <row r="52" spans="1:11" x14ac:dyDescent="0.2">
      <c r="A52" s="231">
        <v>0</v>
      </c>
      <c r="B52" s="269">
        <v>0</v>
      </c>
      <c r="C52" s="269">
        <v>0</v>
      </c>
      <c r="D52" s="269" t="str">
        <v/>
      </c>
      <c r="E52" s="232" t="str">
        <v/>
      </c>
      <c r="F52" s="232" t="str">
        <v/>
      </c>
      <c r="G52" s="269">
        <v>0</v>
      </c>
      <c r="H52" s="269">
        <v>0</v>
      </c>
      <c r="I52" s="232" t="str">
        <v/>
      </c>
      <c r="J52" s="232" t="str">
        <v/>
      </c>
      <c r="K52" s="232">
        <v>0</v>
      </c>
    </row>
    <row r="53" spans="1:11" x14ac:dyDescent="0.2">
      <c r="A53" s="231">
        <v>0</v>
      </c>
      <c r="B53" s="269">
        <v>0</v>
      </c>
      <c r="C53" s="269">
        <v>0</v>
      </c>
      <c r="D53" s="269" t="str">
        <v/>
      </c>
      <c r="E53" s="232" t="str">
        <v/>
      </c>
      <c r="F53" s="232" t="str">
        <v/>
      </c>
      <c r="G53" s="269">
        <v>0</v>
      </c>
      <c r="H53" s="269">
        <v>0</v>
      </c>
      <c r="I53" s="232" t="str">
        <v/>
      </c>
      <c r="J53" s="232" t="str">
        <v/>
      </c>
      <c r="K53" s="232">
        <v>0</v>
      </c>
    </row>
    <row r="54" spans="1:11" x14ac:dyDescent="0.2">
      <c r="A54" s="231">
        <v>0</v>
      </c>
      <c r="B54" s="269">
        <v>0</v>
      </c>
      <c r="C54" s="269">
        <v>0</v>
      </c>
      <c r="D54" s="269" t="str">
        <v/>
      </c>
      <c r="E54" s="232" t="str">
        <v/>
      </c>
      <c r="F54" s="232" t="str">
        <v/>
      </c>
      <c r="G54" s="269">
        <v>0</v>
      </c>
      <c r="H54" s="269">
        <v>0</v>
      </c>
      <c r="I54" s="232" t="str">
        <v/>
      </c>
      <c r="J54" s="232" t="str">
        <v/>
      </c>
      <c r="K54" s="232">
        <v>0</v>
      </c>
    </row>
    <row r="55" spans="1:11" x14ac:dyDescent="0.2">
      <c r="A55" s="231">
        <v>0</v>
      </c>
      <c r="B55" s="269">
        <v>0</v>
      </c>
      <c r="C55" s="269">
        <v>0</v>
      </c>
      <c r="D55" s="269" t="str">
        <v/>
      </c>
      <c r="E55" s="232" t="str">
        <v/>
      </c>
      <c r="F55" s="232" t="str">
        <v/>
      </c>
      <c r="G55" s="269">
        <v>0</v>
      </c>
      <c r="H55" s="269">
        <v>0</v>
      </c>
      <c r="I55" s="232" t="str">
        <v/>
      </c>
      <c r="J55" s="232" t="str">
        <v/>
      </c>
      <c r="K55" s="232">
        <v>0</v>
      </c>
    </row>
    <row r="56" spans="1:11" x14ac:dyDescent="0.2">
      <c r="A56" s="231">
        <v>0</v>
      </c>
      <c r="B56" s="269">
        <v>0</v>
      </c>
      <c r="C56" s="269">
        <v>0</v>
      </c>
      <c r="D56" s="269" t="str">
        <v/>
      </c>
      <c r="E56" s="232" t="str">
        <v/>
      </c>
      <c r="F56" s="232" t="str">
        <v/>
      </c>
      <c r="G56" s="269">
        <v>0</v>
      </c>
      <c r="H56" s="269">
        <v>0</v>
      </c>
      <c r="I56" s="232" t="str">
        <v/>
      </c>
      <c r="J56" s="232" t="str">
        <v/>
      </c>
      <c r="K56" s="232">
        <v>0</v>
      </c>
    </row>
    <row r="57" spans="1:11" x14ac:dyDescent="0.2">
      <c r="A57" s="231">
        <v>0</v>
      </c>
      <c r="B57" s="269">
        <v>0</v>
      </c>
      <c r="C57" s="269">
        <v>0</v>
      </c>
      <c r="D57" s="269" t="str">
        <v/>
      </c>
      <c r="E57" s="232" t="str">
        <v/>
      </c>
      <c r="F57" s="232" t="str">
        <v/>
      </c>
      <c r="G57" s="269">
        <v>0</v>
      </c>
      <c r="H57" s="269">
        <v>0</v>
      </c>
      <c r="I57" s="232" t="str">
        <v/>
      </c>
      <c r="J57" s="232" t="str">
        <v/>
      </c>
      <c r="K57" s="232">
        <v>0</v>
      </c>
    </row>
    <row r="58" spans="1:11" x14ac:dyDescent="0.2">
      <c r="A58" s="231">
        <v>0</v>
      </c>
      <c r="B58" s="269">
        <v>0</v>
      </c>
      <c r="C58" s="269">
        <v>0</v>
      </c>
      <c r="D58" s="269" t="str">
        <v/>
      </c>
      <c r="E58" s="232" t="str">
        <v/>
      </c>
      <c r="F58" s="232" t="str">
        <v/>
      </c>
      <c r="G58" s="269">
        <v>0</v>
      </c>
      <c r="H58" s="269">
        <v>0</v>
      </c>
      <c r="I58" s="232" t="str">
        <v/>
      </c>
      <c r="J58" s="232" t="str">
        <v/>
      </c>
      <c r="K58" s="232">
        <v>0</v>
      </c>
    </row>
    <row r="59" spans="1:11" x14ac:dyDescent="0.2">
      <c r="A59" s="231">
        <v>0</v>
      </c>
      <c r="B59" s="269">
        <v>0</v>
      </c>
      <c r="C59" s="269">
        <v>0</v>
      </c>
      <c r="D59" s="269" t="str">
        <v/>
      </c>
      <c r="E59" s="232" t="str">
        <v/>
      </c>
      <c r="F59" s="232" t="str">
        <v/>
      </c>
      <c r="G59" s="269">
        <v>0</v>
      </c>
      <c r="H59" s="269">
        <v>0</v>
      </c>
      <c r="I59" s="232" t="str">
        <v/>
      </c>
      <c r="J59" s="232" t="str">
        <v/>
      </c>
      <c r="K59" s="232">
        <v>0</v>
      </c>
    </row>
    <row r="60" spans="1:11" x14ac:dyDescent="0.2">
      <c r="A60" s="231">
        <v>0</v>
      </c>
      <c r="B60" s="269">
        <v>0</v>
      </c>
      <c r="C60" s="269">
        <v>0</v>
      </c>
      <c r="D60" s="269" t="str">
        <v/>
      </c>
      <c r="E60" s="232" t="str">
        <v/>
      </c>
      <c r="F60" s="232" t="str">
        <v/>
      </c>
      <c r="G60" s="269">
        <v>0</v>
      </c>
      <c r="H60" s="269">
        <v>0</v>
      </c>
      <c r="I60" s="232" t="str">
        <v/>
      </c>
      <c r="J60" s="232" t="str">
        <v/>
      </c>
      <c r="K60" s="232">
        <v>0</v>
      </c>
    </row>
    <row r="61" spans="1:11" x14ac:dyDescent="0.2">
      <c r="A61" s="231">
        <v>0</v>
      </c>
      <c r="B61" s="269">
        <v>0</v>
      </c>
      <c r="C61" s="269">
        <v>0</v>
      </c>
      <c r="D61" s="269" t="str">
        <v/>
      </c>
      <c r="E61" s="232" t="str">
        <v/>
      </c>
      <c r="F61" s="232" t="str">
        <v/>
      </c>
      <c r="G61" s="269">
        <v>0</v>
      </c>
      <c r="H61" s="269">
        <v>0</v>
      </c>
      <c r="I61" s="232" t="str">
        <v/>
      </c>
      <c r="J61" s="232" t="str">
        <v/>
      </c>
      <c r="K61" s="232">
        <v>0</v>
      </c>
    </row>
    <row r="62" spans="1:11" x14ac:dyDescent="0.2">
      <c r="A62" s="231">
        <v>0</v>
      </c>
      <c r="B62" s="269">
        <v>0</v>
      </c>
      <c r="C62" s="269">
        <v>0</v>
      </c>
      <c r="D62" s="269" t="str">
        <v/>
      </c>
      <c r="E62" s="232" t="str">
        <v/>
      </c>
      <c r="F62" s="232" t="str">
        <v/>
      </c>
      <c r="G62" s="269">
        <v>0</v>
      </c>
      <c r="H62" s="269">
        <v>0</v>
      </c>
      <c r="I62" s="232" t="str">
        <v/>
      </c>
      <c r="J62" s="232" t="str">
        <v/>
      </c>
      <c r="K62" s="232">
        <v>0</v>
      </c>
    </row>
    <row r="63" spans="1:11" x14ac:dyDescent="0.2">
      <c r="A63" s="231">
        <v>0</v>
      </c>
      <c r="B63" s="269">
        <v>0</v>
      </c>
      <c r="C63" s="269">
        <v>0</v>
      </c>
      <c r="D63" s="269" t="str">
        <v/>
      </c>
      <c r="E63" s="232" t="str">
        <v/>
      </c>
      <c r="F63" s="232" t="str">
        <v/>
      </c>
      <c r="G63" s="269">
        <v>0</v>
      </c>
      <c r="H63" s="269">
        <v>0</v>
      </c>
      <c r="I63" s="232" t="str">
        <v/>
      </c>
      <c r="J63" s="232" t="str">
        <v/>
      </c>
      <c r="K63" s="232">
        <v>0</v>
      </c>
    </row>
    <row r="64" spans="1:11" x14ac:dyDescent="0.2">
      <c r="A64" s="231">
        <v>0</v>
      </c>
      <c r="B64" s="269">
        <v>0</v>
      </c>
      <c r="C64" s="269">
        <v>0</v>
      </c>
      <c r="D64" s="269" t="str">
        <v/>
      </c>
      <c r="E64" s="232" t="str">
        <v/>
      </c>
      <c r="F64" s="232" t="str">
        <v/>
      </c>
      <c r="G64" s="269">
        <v>0</v>
      </c>
      <c r="H64" s="269">
        <v>0</v>
      </c>
      <c r="I64" s="232" t="str">
        <v/>
      </c>
      <c r="J64" s="232" t="str">
        <v/>
      </c>
      <c r="K64" s="232">
        <v>0</v>
      </c>
    </row>
    <row r="65" spans="1:11" x14ac:dyDescent="0.2">
      <c r="A65" s="231">
        <v>0</v>
      </c>
      <c r="B65" s="269">
        <v>0</v>
      </c>
      <c r="C65" s="269">
        <v>0</v>
      </c>
      <c r="D65" s="269" t="str">
        <v/>
      </c>
      <c r="E65" s="232" t="str">
        <v/>
      </c>
      <c r="F65" s="232" t="str">
        <v/>
      </c>
      <c r="G65" s="269">
        <v>0</v>
      </c>
      <c r="H65" s="269">
        <v>0</v>
      </c>
      <c r="I65" s="232" t="str">
        <v/>
      </c>
      <c r="J65" s="232" t="str">
        <v/>
      </c>
      <c r="K65" s="232">
        <v>0</v>
      </c>
    </row>
    <row r="66" spans="1:11" x14ac:dyDescent="0.2">
      <c r="A66" s="231">
        <v>0</v>
      </c>
      <c r="B66" s="269">
        <v>0</v>
      </c>
      <c r="C66" s="269">
        <v>0</v>
      </c>
      <c r="D66" s="269" t="str">
        <v/>
      </c>
      <c r="E66" s="232" t="str">
        <v/>
      </c>
      <c r="F66" s="232" t="str">
        <v/>
      </c>
      <c r="G66" s="269">
        <v>0</v>
      </c>
      <c r="H66" s="269">
        <v>0</v>
      </c>
      <c r="I66" s="232" t="str">
        <v/>
      </c>
      <c r="J66" s="232" t="str">
        <v/>
      </c>
      <c r="K66" s="232">
        <v>0</v>
      </c>
    </row>
    <row r="67" spans="1:11" x14ac:dyDescent="0.2">
      <c r="A67" s="90" t="s">
        <v>126</v>
      </c>
      <c r="B67" s="90"/>
      <c r="C67" s="90"/>
      <c r="D67" s="90"/>
      <c r="E67" s="90"/>
      <c r="F67" s="91">
        <f>SUM(F37:F66)</f>
        <v>0</v>
      </c>
      <c r="G67" s="91"/>
      <c r="H67" s="91"/>
      <c r="I67" s="91"/>
      <c r="J67" s="91">
        <f t="shared" ref="J67" si="0">SUM(J37:J66)</f>
        <v>0</v>
      </c>
      <c r="K67" s="91">
        <f>SUM(K7:K66)</f>
        <v>0</v>
      </c>
    </row>
    <row r="68" spans="1:11" x14ac:dyDescent="0.2">
      <c r="A68" s="334" t="s">
        <v>246</v>
      </c>
      <c r="B68" s="335"/>
      <c r="C68" s="335"/>
      <c r="D68" s="335"/>
      <c r="E68" s="335"/>
      <c r="F68" s="335"/>
      <c r="G68" s="335"/>
      <c r="H68" s="335"/>
      <c r="I68" s="335"/>
      <c r="J68" s="335"/>
      <c r="K68" s="336"/>
    </row>
    <row r="69" spans="1:11" x14ac:dyDescent="0.2">
      <c r="A69" s="55">
        <f t="array" ref="A69:A78">TRANSPOSE(Formular_art.2!E46:N46)</f>
        <v>0</v>
      </c>
      <c r="B69" s="109">
        <f t="array" ref="B69:B78">TRANSPOSE(Formular_art.2!E50:N51)</f>
        <v>0</v>
      </c>
      <c r="C69" s="109">
        <f t="array" ref="C69:C78">TRANSPOSE(Formular_art.2!E52:N53)</f>
        <v>0</v>
      </c>
      <c r="D69" s="109" t="str">
        <f t="array" ref="D69:D78">TRANSPOSE(Formular_art.2!E54:N55)</f>
        <v/>
      </c>
      <c r="E69" s="92" t="str">
        <f t="array" ref="E69:E78">TRANSPOSE(Formular_art.2!E57:N58)</f>
        <v/>
      </c>
      <c r="F69" s="92" t="str">
        <f t="array" ref="F69:F78">TRANSPOSE(Formular_art.2!E59:N60)</f>
        <v/>
      </c>
      <c r="G69" s="109" t="str">
        <f t="array" ref="G69:G78">TRANSPOSE(Formular_art.2!E62:N63)</f>
        <v/>
      </c>
      <c r="H69" s="109" t="str">
        <f t="array" ref="H69:H78">TRANSPOSE(Formular_art.2!E64:N65)</f>
        <v/>
      </c>
      <c r="I69" s="92" t="str">
        <f t="array" ref="I69:I78">TRANSPOSE(Formular_art.2!E66:N67)</f>
        <v/>
      </c>
      <c r="J69" s="92" t="str">
        <f t="array" ref="J69:J78">TRANSPOSE(Formular_art.2!E68:N69)</f>
        <v/>
      </c>
      <c r="K69" s="92">
        <f t="array" ref="K69:K78">TRANSPOSE(Formular_art.2!E70:N71)</f>
        <v>0</v>
      </c>
    </row>
    <row r="70" spans="1:11" x14ac:dyDescent="0.2">
      <c r="A70" s="55">
        <v>0</v>
      </c>
      <c r="B70" s="109">
        <v>0</v>
      </c>
      <c r="C70" s="109">
        <v>0</v>
      </c>
      <c r="D70" s="109" t="str">
        <v/>
      </c>
      <c r="E70" s="92" t="str">
        <v/>
      </c>
      <c r="F70" s="92" t="str">
        <v/>
      </c>
      <c r="G70" s="109" t="str">
        <v/>
      </c>
      <c r="H70" s="109" t="str">
        <v/>
      </c>
      <c r="I70" s="92" t="str">
        <v/>
      </c>
      <c r="J70" s="92" t="str">
        <v/>
      </c>
      <c r="K70" s="92">
        <v>0</v>
      </c>
    </row>
    <row r="71" spans="1:11" x14ac:dyDescent="0.2">
      <c r="A71" s="55">
        <v>0</v>
      </c>
      <c r="B71" s="109">
        <v>0</v>
      </c>
      <c r="C71" s="109">
        <v>0</v>
      </c>
      <c r="D71" s="109" t="str">
        <v/>
      </c>
      <c r="E71" s="92" t="str">
        <v/>
      </c>
      <c r="F71" s="92" t="str">
        <v/>
      </c>
      <c r="G71" s="109" t="str">
        <v/>
      </c>
      <c r="H71" s="109" t="str">
        <v/>
      </c>
      <c r="I71" s="92" t="str">
        <v/>
      </c>
      <c r="J71" s="92" t="str">
        <v/>
      </c>
      <c r="K71" s="92">
        <v>0</v>
      </c>
    </row>
    <row r="72" spans="1:11" x14ac:dyDescent="0.2">
      <c r="A72" s="55">
        <v>0</v>
      </c>
      <c r="B72" s="109">
        <v>0</v>
      </c>
      <c r="C72" s="109">
        <v>0</v>
      </c>
      <c r="D72" s="109" t="str">
        <v/>
      </c>
      <c r="E72" s="92" t="str">
        <v/>
      </c>
      <c r="F72" s="92" t="str">
        <v/>
      </c>
      <c r="G72" s="109" t="str">
        <v/>
      </c>
      <c r="H72" s="109" t="str">
        <v/>
      </c>
      <c r="I72" s="92" t="str">
        <v/>
      </c>
      <c r="J72" s="92" t="str">
        <v/>
      </c>
      <c r="K72" s="92">
        <v>0</v>
      </c>
    </row>
    <row r="73" spans="1:11" x14ac:dyDescent="0.2">
      <c r="A73" s="55">
        <v>0</v>
      </c>
      <c r="B73" s="109">
        <v>0</v>
      </c>
      <c r="C73" s="109">
        <v>0</v>
      </c>
      <c r="D73" s="109" t="str">
        <v/>
      </c>
      <c r="E73" s="92" t="str">
        <v/>
      </c>
      <c r="F73" s="92" t="str">
        <v/>
      </c>
      <c r="G73" s="109" t="str">
        <v/>
      </c>
      <c r="H73" s="109" t="str">
        <v/>
      </c>
      <c r="I73" s="92" t="str">
        <v/>
      </c>
      <c r="J73" s="92" t="str">
        <v/>
      </c>
      <c r="K73" s="92">
        <v>0</v>
      </c>
    </row>
    <row r="74" spans="1:11" x14ac:dyDescent="0.2">
      <c r="A74" s="55">
        <v>0</v>
      </c>
      <c r="B74" s="109">
        <v>0</v>
      </c>
      <c r="C74" s="109">
        <v>0</v>
      </c>
      <c r="D74" s="109" t="str">
        <v/>
      </c>
      <c r="E74" s="92" t="str">
        <v/>
      </c>
      <c r="F74" s="92" t="str">
        <v/>
      </c>
      <c r="G74" s="109" t="str">
        <v/>
      </c>
      <c r="H74" s="109" t="str">
        <v/>
      </c>
      <c r="I74" s="92" t="str">
        <v/>
      </c>
      <c r="J74" s="92" t="str">
        <v/>
      </c>
      <c r="K74" s="92">
        <v>0</v>
      </c>
    </row>
    <row r="75" spans="1:11" x14ac:dyDescent="0.2">
      <c r="A75" s="55">
        <v>0</v>
      </c>
      <c r="B75" s="109">
        <v>0</v>
      </c>
      <c r="C75" s="109">
        <v>0</v>
      </c>
      <c r="D75" s="109" t="str">
        <v/>
      </c>
      <c r="E75" s="92" t="str">
        <v/>
      </c>
      <c r="F75" s="92" t="str">
        <v/>
      </c>
      <c r="G75" s="109" t="str">
        <v/>
      </c>
      <c r="H75" s="109" t="str">
        <v/>
      </c>
      <c r="I75" s="92" t="str">
        <v/>
      </c>
      <c r="J75" s="92" t="str">
        <v/>
      </c>
      <c r="K75" s="92">
        <v>0</v>
      </c>
    </row>
    <row r="76" spans="1:11" x14ac:dyDescent="0.2">
      <c r="A76" s="55">
        <v>0</v>
      </c>
      <c r="B76" s="109">
        <v>0</v>
      </c>
      <c r="C76" s="109">
        <v>0</v>
      </c>
      <c r="D76" s="109" t="str">
        <v/>
      </c>
      <c r="E76" s="92" t="str">
        <v/>
      </c>
      <c r="F76" s="92" t="str">
        <v/>
      </c>
      <c r="G76" s="109" t="str">
        <v/>
      </c>
      <c r="H76" s="109" t="str">
        <v/>
      </c>
      <c r="I76" s="92" t="str">
        <v/>
      </c>
      <c r="J76" s="92" t="str">
        <v/>
      </c>
      <c r="K76" s="92">
        <v>0</v>
      </c>
    </row>
    <row r="77" spans="1:11" x14ac:dyDescent="0.2">
      <c r="A77" s="55">
        <v>0</v>
      </c>
      <c r="B77" s="109">
        <v>0</v>
      </c>
      <c r="C77" s="109">
        <v>0</v>
      </c>
      <c r="D77" s="109" t="str">
        <v/>
      </c>
      <c r="E77" s="92" t="str">
        <v/>
      </c>
      <c r="F77" s="92" t="str">
        <v/>
      </c>
      <c r="G77" s="109" t="str">
        <v/>
      </c>
      <c r="H77" s="109" t="str">
        <v/>
      </c>
      <c r="I77" s="92" t="str">
        <v/>
      </c>
      <c r="J77" s="92" t="str">
        <v/>
      </c>
      <c r="K77" s="92">
        <v>0</v>
      </c>
    </row>
    <row r="78" spans="1:11" x14ac:dyDescent="0.2">
      <c r="A78" s="55">
        <v>0</v>
      </c>
      <c r="B78" s="109">
        <v>0</v>
      </c>
      <c r="C78" s="109">
        <v>0</v>
      </c>
      <c r="D78" s="109" t="str">
        <v/>
      </c>
      <c r="E78" s="92" t="str">
        <v/>
      </c>
      <c r="F78" s="92" t="str">
        <v/>
      </c>
      <c r="G78" s="109" t="str">
        <v/>
      </c>
      <c r="H78" s="109" t="str">
        <v/>
      </c>
      <c r="I78" s="92" t="str">
        <v/>
      </c>
      <c r="J78" s="92" t="str">
        <v/>
      </c>
      <c r="K78" s="92">
        <v>0</v>
      </c>
    </row>
    <row r="79" spans="1:11" x14ac:dyDescent="0.2">
      <c r="A79" s="90" t="s">
        <v>126</v>
      </c>
      <c r="B79" s="90"/>
      <c r="C79" s="90"/>
      <c r="D79" s="90"/>
      <c r="E79" s="90"/>
      <c r="F79" s="91"/>
      <c r="G79" s="91"/>
      <c r="H79" s="91"/>
      <c r="I79" s="91"/>
      <c r="J79" s="91"/>
      <c r="K79" s="91">
        <f>SUM(K69:K78)</f>
        <v>0</v>
      </c>
    </row>
    <row r="80" spans="1:11" x14ac:dyDescent="0.2">
      <c r="A80" s="338" t="s">
        <v>245</v>
      </c>
      <c r="B80" s="339"/>
      <c r="C80" s="339"/>
      <c r="D80" s="339"/>
      <c r="E80" s="339"/>
      <c r="F80" s="339"/>
      <c r="G80" s="339"/>
      <c r="H80" s="339"/>
      <c r="I80" s="339"/>
      <c r="J80" s="339"/>
      <c r="K80" s="340"/>
    </row>
    <row r="81" spans="1:11" x14ac:dyDescent="0.2">
      <c r="A81" s="55">
        <f t="array" ref="A81:A100">TRANSPOSE(Formular_art.2.1!E32:X32)</f>
        <v>0</v>
      </c>
      <c r="B81" s="109" t="str">
        <f t="array" ref="B81:B100">TRANSPOSE(Formular_art.2.1!E36:X37)</f>
        <v/>
      </c>
      <c r="C81" s="109">
        <f t="array" ref="C81:C100">TRANSPOSE(Formular_art.2.1!E38:X39)</f>
        <v>0</v>
      </c>
      <c r="D81" s="109" t="str">
        <f t="array" ref="D81:D100">TRANSPOSE(Formular_art.2.1!E40:X41)</f>
        <v/>
      </c>
      <c r="E81" s="92" t="str">
        <f t="array" ref="E81:E100">TRANSPOSE(Formular_art.2.1!E43:X44)</f>
        <v/>
      </c>
      <c r="F81" s="92" t="str">
        <f t="array" ref="F81:F100">TRANSPOSE(Formular_art.2.1!E45:X46)</f>
        <v/>
      </c>
      <c r="G81" s="109" t="str">
        <f t="array" ref="G81:G100">TRANSPOSE(Formular_art.2.1!E48:X49)</f>
        <v/>
      </c>
      <c r="H81" s="109" t="str">
        <f t="array" ref="H81:H100">TRANSPOSE(Formular_art.2.1!E50:X51)</f>
        <v/>
      </c>
      <c r="I81" s="92" t="str">
        <f t="array" ref="I81:I100">TRANSPOSE(Formular_art.2.1!E52:X53)</f>
        <v/>
      </c>
      <c r="J81" s="92" t="str">
        <f t="array" ref="J81:J100">TRANSPOSE(Formular_art.2.1!E54:X55)</f>
        <v/>
      </c>
      <c r="K81" s="92">
        <f t="array" ref="K81:K100">TRANSPOSE(Formular_art.2.1!E56:X57)</f>
        <v>0</v>
      </c>
    </row>
    <row r="82" spans="1:11" x14ac:dyDescent="0.2">
      <c r="A82" s="55">
        <v>0</v>
      </c>
      <c r="B82" s="109" t="str">
        <v/>
      </c>
      <c r="C82" s="109">
        <v>0</v>
      </c>
      <c r="D82" s="109" t="str">
        <v/>
      </c>
      <c r="E82" s="92" t="str">
        <v/>
      </c>
      <c r="F82" s="92" t="str">
        <v/>
      </c>
      <c r="G82" s="109" t="str">
        <v/>
      </c>
      <c r="H82" s="109" t="str">
        <v/>
      </c>
      <c r="I82" s="92" t="str">
        <v/>
      </c>
      <c r="J82" s="92" t="str">
        <v/>
      </c>
      <c r="K82" s="92">
        <v>0</v>
      </c>
    </row>
    <row r="83" spans="1:11" x14ac:dyDescent="0.2">
      <c r="A83" s="55">
        <v>0</v>
      </c>
      <c r="B83" s="109" t="str">
        <v/>
      </c>
      <c r="C83" s="109">
        <v>0</v>
      </c>
      <c r="D83" s="109" t="str">
        <v/>
      </c>
      <c r="E83" s="92" t="str">
        <v/>
      </c>
      <c r="F83" s="92" t="str">
        <v/>
      </c>
      <c r="G83" s="109" t="str">
        <v/>
      </c>
      <c r="H83" s="109" t="str">
        <v/>
      </c>
      <c r="I83" s="92" t="str">
        <v/>
      </c>
      <c r="J83" s="92" t="str">
        <v/>
      </c>
      <c r="K83" s="92">
        <v>0</v>
      </c>
    </row>
    <row r="84" spans="1:11" x14ac:dyDescent="0.2">
      <c r="A84" s="55">
        <v>0</v>
      </c>
      <c r="B84" s="109" t="str">
        <v/>
      </c>
      <c r="C84" s="109">
        <v>0</v>
      </c>
      <c r="D84" s="109" t="str">
        <v/>
      </c>
      <c r="E84" s="92" t="str">
        <v/>
      </c>
      <c r="F84" s="92" t="str">
        <v/>
      </c>
      <c r="G84" s="109" t="str">
        <v/>
      </c>
      <c r="H84" s="109" t="str">
        <v/>
      </c>
      <c r="I84" s="92" t="str">
        <v/>
      </c>
      <c r="J84" s="92" t="str">
        <v/>
      </c>
      <c r="K84" s="92">
        <v>0</v>
      </c>
    </row>
    <row r="85" spans="1:11" x14ac:dyDescent="0.2">
      <c r="A85" s="55">
        <v>0</v>
      </c>
      <c r="B85" s="109" t="str">
        <v/>
      </c>
      <c r="C85" s="109">
        <v>0</v>
      </c>
      <c r="D85" s="109" t="str">
        <v/>
      </c>
      <c r="E85" s="92" t="str">
        <v/>
      </c>
      <c r="F85" s="92" t="str">
        <v/>
      </c>
      <c r="G85" s="109" t="str">
        <v/>
      </c>
      <c r="H85" s="109" t="str">
        <v/>
      </c>
      <c r="I85" s="92" t="str">
        <v/>
      </c>
      <c r="J85" s="92" t="str">
        <v/>
      </c>
      <c r="K85" s="92">
        <v>0</v>
      </c>
    </row>
    <row r="86" spans="1:11" x14ac:dyDescent="0.2">
      <c r="A86" s="55">
        <v>0</v>
      </c>
      <c r="B86" s="109" t="str">
        <v/>
      </c>
      <c r="C86" s="109">
        <v>0</v>
      </c>
      <c r="D86" s="109" t="str">
        <v/>
      </c>
      <c r="E86" s="92" t="str">
        <v/>
      </c>
      <c r="F86" s="92" t="str">
        <v/>
      </c>
      <c r="G86" s="109" t="str">
        <v/>
      </c>
      <c r="H86" s="109" t="str">
        <v/>
      </c>
      <c r="I86" s="92" t="str">
        <v/>
      </c>
      <c r="J86" s="92" t="str">
        <v/>
      </c>
      <c r="K86" s="92">
        <v>0</v>
      </c>
    </row>
    <row r="87" spans="1:11" x14ac:dyDescent="0.2">
      <c r="A87" s="55">
        <v>0</v>
      </c>
      <c r="B87" s="109" t="str">
        <v/>
      </c>
      <c r="C87" s="109">
        <v>0</v>
      </c>
      <c r="D87" s="109" t="str">
        <v/>
      </c>
      <c r="E87" s="92" t="str">
        <v/>
      </c>
      <c r="F87" s="92" t="str">
        <v/>
      </c>
      <c r="G87" s="109" t="str">
        <v/>
      </c>
      <c r="H87" s="109" t="str">
        <v/>
      </c>
      <c r="I87" s="92" t="str">
        <v/>
      </c>
      <c r="J87" s="92" t="str">
        <v/>
      </c>
      <c r="K87" s="92">
        <v>0</v>
      </c>
    </row>
    <row r="88" spans="1:11" x14ac:dyDescent="0.2">
      <c r="A88" s="55">
        <v>0</v>
      </c>
      <c r="B88" s="109" t="str">
        <v/>
      </c>
      <c r="C88" s="109">
        <v>0</v>
      </c>
      <c r="D88" s="109" t="str">
        <v/>
      </c>
      <c r="E88" s="92" t="str">
        <v/>
      </c>
      <c r="F88" s="92" t="str">
        <v/>
      </c>
      <c r="G88" s="109" t="str">
        <v/>
      </c>
      <c r="H88" s="109" t="str">
        <v/>
      </c>
      <c r="I88" s="92" t="str">
        <v/>
      </c>
      <c r="J88" s="92" t="str">
        <v/>
      </c>
      <c r="K88" s="92">
        <v>0</v>
      </c>
    </row>
    <row r="89" spans="1:11" x14ac:dyDescent="0.2">
      <c r="A89" s="55">
        <v>0</v>
      </c>
      <c r="B89" s="109" t="str">
        <v/>
      </c>
      <c r="C89" s="109">
        <v>0</v>
      </c>
      <c r="D89" s="109" t="str">
        <v/>
      </c>
      <c r="E89" s="92" t="str">
        <v/>
      </c>
      <c r="F89" s="92" t="str">
        <v/>
      </c>
      <c r="G89" s="109" t="str">
        <v/>
      </c>
      <c r="H89" s="109" t="str">
        <v/>
      </c>
      <c r="I89" s="92" t="str">
        <v/>
      </c>
      <c r="J89" s="92" t="str">
        <v/>
      </c>
      <c r="K89" s="92">
        <v>0</v>
      </c>
    </row>
    <row r="90" spans="1:11" x14ac:dyDescent="0.2">
      <c r="A90" s="55">
        <v>0</v>
      </c>
      <c r="B90" s="109" t="str">
        <v/>
      </c>
      <c r="C90" s="109">
        <v>0</v>
      </c>
      <c r="D90" s="109" t="str">
        <v/>
      </c>
      <c r="E90" s="92" t="str">
        <v/>
      </c>
      <c r="F90" s="92" t="str">
        <v/>
      </c>
      <c r="G90" s="109" t="str">
        <v/>
      </c>
      <c r="H90" s="109" t="str">
        <v/>
      </c>
      <c r="I90" s="92" t="str">
        <v/>
      </c>
      <c r="J90" s="92" t="str">
        <v/>
      </c>
      <c r="K90" s="92">
        <v>0</v>
      </c>
    </row>
    <row r="91" spans="1:11" x14ac:dyDescent="0.2">
      <c r="A91" s="55">
        <v>0</v>
      </c>
      <c r="B91" s="109" t="str">
        <v/>
      </c>
      <c r="C91" s="109">
        <v>0</v>
      </c>
      <c r="D91" s="109" t="str">
        <v/>
      </c>
      <c r="E91" s="92" t="str">
        <v/>
      </c>
      <c r="F91" s="92" t="str">
        <v/>
      </c>
      <c r="G91" s="109" t="str">
        <v/>
      </c>
      <c r="H91" s="109" t="str">
        <v/>
      </c>
      <c r="I91" s="92" t="str">
        <v/>
      </c>
      <c r="J91" s="92" t="str">
        <v/>
      </c>
      <c r="K91" s="92">
        <v>0</v>
      </c>
    </row>
    <row r="92" spans="1:11" x14ac:dyDescent="0.2">
      <c r="A92" s="55">
        <v>0</v>
      </c>
      <c r="B92" s="109" t="str">
        <v/>
      </c>
      <c r="C92" s="109">
        <v>0</v>
      </c>
      <c r="D92" s="109" t="str">
        <v/>
      </c>
      <c r="E92" s="92" t="str">
        <v/>
      </c>
      <c r="F92" s="92" t="str">
        <v/>
      </c>
      <c r="G92" s="109" t="str">
        <v/>
      </c>
      <c r="H92" s="109" t="str">
        <v/>
      </c>
      <c r="I92" s="92" t="str">
        <v/>
      </c>
      <c r="J92" s="92" t="str">
        <v/>
      </c>
      <c r="K92" s="92">
        <v>0</v>
      </c>
    </row>
    <row r="93" spans="1:11" x14ac:dyDescent="0.2">
      <c r="A93" s="55">
        <v>0</v>
      </c>
      <c r="B93" s="109" t="str">
        <v/>
      </c>
      <c r="C93" s="109">
        <v>0</v>
      </c>
      <c r="D93" s="109" t="str">
        <v/>
      </c>
      <c r="E93" s="92" t="str">
        <v/>
      </c>
      <c r="F93" s="92" t="str">
        <v/>
      </c>
      <c r="G93" s="109" t="str">
        <v/>
      </c>
      <c r="H93" s="109" t="str">
        <v/>
      </c>
      <c r="I93" s="92" t="str">
        <v/>
      </c>
      <c r="J93" s="92" t="str">
        <v/>
      </c>
      <c r="K93" s="92">
        <v>0</v>
      </c>
    </row>
    <row r="94" spans="1:11" x14ac:dyDescent="0.2">
      <c r="A94" s="55">
        <v>0</v>
      </c>
      <c r="B94" s="109" t="str">
        <v/>
      </c>
      <c r="C94" s="109">
        <v>0</v>
      </c>
      <c r="D94" s="109" t="str">
        <v/>
      </c>
      <c r="E94" s="92" t="str">
        <v/>
      </c>
      <c r="F94" s="92" t="str">
        <v/>
      </c>
      <c r="G94" s="109" t="str">
        <v/>
      </c>
      <c r="H94" s="109" t="str">
        <v/>
      </c>
      <c r="I94" s="92" t="str">
        <v/>
      </c>
      <c r="J94" s="92" t="str">
        <v/>
      </c>
      <c r="K94" s="92">
        <v>0</v>
      </c>
    </row>
    <row r="95" spans="1:11" x14ac:dyDescent="0.2">
      <c r="A95" s="55">
        <v>0</v>
      </c>
      <c r="B95" s="109" t="str">
        <v/>
      </c>
      <c r="C95" s="109">
        <v>0</v>
      </c>
      <c r="D95" s="109" t="str">
        <v/>
      </c>
      <c r="E95" s="92" t="str">
        <v/>
      </c>
      <c r="F95" s="92" t="str">
        <v/>
      </c>
      <c r="G95" s="109" t="str">
        <v/>
      </c>
      <c r="H95" s="109" t="str">
        <v/>
      </c>
      <c r="I95" s="92" t="str">
        <v/>
      </c>
      <c r="J95" s="92" t="str">
        <v/>
      </c>
      <c r="K95" s="92">
        <v>0</v>
      </c>
    </row>
    <row r="96" spans="1:11" x14ac:dyDescent="0.2">
      <c r="A96" s="55">
        <v>0</v>
      </c>
      <c r="B96" s="109" t="str">
        <v/>
      </c>
      <c r="C96" s="109">
        <v>0</v>
      </c>
      <c r="D96" s="109" t="str">
        <v/>
      </c>
      <c r="E96" s="92" t="str">
        <v/>
      </c>
      <c r="F96" s="92" t="str">
        <v/>
      </c>
      <c r="G96" s="109" t="str">
        <v/>
      </c>
      <c r="H96" s="109" t="str">
        <v/>
      </c>
      <c r="I96" s="92" t="str">
        <v/>
      </c>
      <c r="J96" s="92" t="str">
        <v/>
      </c>
      <c r="K96" s="92">
        <v>0</v>
      </c>
    </row>
    <row r="97" spans="1:11" x14ac:dyDescent="0.2">
      <c r="A97" s="55">
        <v>0</v>
      </c>
      <c r="B97" s="109" t="str">
        <v/>
      </c>
      <c r="C97" s="109">
        <v>0</v>
      </c>
      <c r="D97" s="109" t="str">
        <v/>
      </c>
      <c r="E97" s="92" t="str">
        <v/>
      </c>
      <c r="F97" s="92" t="str">
        <v/>
      </c>
      <c r="G97" s="109" t="str">
        <v/>
      </c>
      <c r="H97" s="109" t="str">
        <v/>
      </c>
      <c r="I97" s="92" t="str">
        <v/>
      </c>
      <c r="J97" s="92" t="str">
        <v/>
      </c>
      <c r="K97" s="92">
        <v>0</v>
      </c>
    </row>
    <row r="98" spans="1:11" x14ac:dyDescent="0.2">
      <c r="A98" s="55">
        <v>0</v>
      </c>
      <c r="B98" s="109" t="str">
        <v/>
      </c>
      <c r="C98" s="109">
        <v>0</v>
      </c>
      <c r="D98" s="109" t="str">
        <v/>
      </c>
      <c r="E98" s="92" t="str">
        <v/>
      </c>
      <c r="F98" s="92" t="str">
        <v/>
      </c>
      <c r="G98" s="109" t="str">
        <v/>
      </c>
      <c r="H98" s="109" t="str">
        <v/>
      </c>
      <c r="I98" s="92" t="str">
        <v/>
      </c>
      <c r="J98" s="92" t="str">
        <v/>
      </c>
      <c r="K98" s="92">
        <v>0</v>
      </c>
    </row>
    <row r="99" spans="1:11" x14ac:dyDescent="0.2">
      <c r="A99" s="55">
        <v>0</v>
      </c>
      <c r="B99" s="109" t="str">
        <v/>
      </c>
      <c r="C99" s="109">
        <v>0</v>
      </c>
      <c r="D99" s="109" t="str">
        <v/>
      </c>
      <c r="E99" s="92" t="str">
        <v/>
      </c>
      <c r="F99" s="92" t="str">
        <v/>
      </c>
      <c r="G99" s="109" t="str">
        <v/>
      </c>
      <c r="H99" s="109" t="str">
        <v/>
      </c>
      <c r="I99" s="92" t="str">
        <v/>
      </c>
      <c r="J99" s="92" t="str">
        <v/>
      </c>
      <c r="K99" s="92">
        <v>0</v>
      </c>
    </row>
    <row r="100" spans="1:11" x14ac:dyDescent="0.2">
      <c r="A100" s="55">
        <v>0</v>
      </c>
      <c r="B100" s="109" t="str">
        <v/>
      </c>
      <c r="C100" s="109">
        <v>0</v>
      </c>
      <c r="D100" s="109" t="str">
        <v/>
      </c>
      <c r="E100" s="92" t="str">
        <v/>
      </c>
      <c r="F100" s="92" t="str">
        <v/>
      </c>
      <c r="G100" s="109" t="str">
        <v/>
      </c>
      <c r="H100" s="109" t="str">
        <v/>
      </c>
      <c r="I100" s="92" t="str">
        <v/>
      </c>
      <c r="J100" s="92" t="str">
        <v/>
      </c>
      <c r="K100" s="92">
        <v>0</v>
      </c>
    </row>
    <row r="101" spans="1:11" x14ac:dyDescent="0.2">
      <c r="A101" s="90" t="s">
        <v>126</v>
      </c>
      <c r="B101" s="90"/>
      <c r="C101" s="90"/>
      <c r="D101" s="90"/>
      <c r="E101" s="90"/>
      <c r="F101" s="91"/>
      <c r="G101" s="91"/>
      <c r="H101" s="91"/>
      <c r="I101" s="91"/>
      <c r="J101" s="91"/>
      <c r="K101" s="91">
        <f>SUM(K81:K100)</f>
        <v>0</v>
      </c>
    </row>
    <row r="102" spans="1:11" ht="22.7" customHeight="1" x14ac:dyDescent="0.2">
      <c r="A102" s="334" t="s">
        <v>167</v>
      </c>
      <c r="B102" s="335"/>
      <c r="C102" s="335"/>
      <c r="D102" s="335"/>
      <c r="E102" s="335"/>
      <c r="F102" s="335"/>
      <c r="G102" s="335"/>
      <c r="H102" s="335"/>
      <c r="I102" s="335"/>
      <c r="J102" s="335"/>
      <c r="K102" s="336"/>
    </row>
    <row r="103" spans="1:11" s="279" customFormat="1" ht="27.95" customHeight="1" x14ac:dyDescent="0.25">
      <c r="A103" s="278">
        <f t="array" ref="A103:A108">TRANSPOSE(Formular_art.3!E16:J16)</f>
        <v>0</v>
      </c>
      <c r="B103" s="227"/>
      <c r="C103" s="228">
        <f t="array" ref="C103:C108">TRANSPOSE(Formular_art.3!E24:J25)</f>
        <v>0</v>
      </c>
      <c r="D103" s="227"/>
      <c r="E103" s="229" t="str">
        <f t="array" ref="E103:E108">TRANSPOSE(Formular_art.3!E28:J29)</f>
        <v/>
      </c>
      <c r="F103" s="229" t="str">
        <f t="array" ref="F103:F108">TRANSPOSE(Formular_art.3!E30:J31)</f>
        <v/>
      </c>
      <c r="G103" s="227"/>
      <c r="H103" s="227"/>
      <c r="I103" s="227"/>
      <c r="J103" s="227"/>
      <c r="K103" s="229" t="str">
        <f t="array" ref="K103:K108">TRANSPOSE(Formular_art.3!E37:J38)</f>
        <v/>
      </c>
    </row>
    <row r="104" spans="1:11" s="279" customFormat="1" ht="27.95" customHeight="1" x14ac:dyDescent="0.25">
      <c r="A104" s="278">
        <v>0</v>
      </c>
      <c r="B104" s="227"/>
      <c r="C104" s="228">
        <v>0</v>
      </c>
      <c r="D104" s="227"/>
      <c r="E104" s="229" t="str">
        <v/>
      </c>
      <c r="F104" s="229" t="str">
        <v/>
      </c>
      <c r="G104" s="227"/>
      <c r="H104" s="227"/>
      <c r="I104" s="227"/>
      <c r="J104" s="227"/>
      <c r="K104" s="229" t="str">
        <v/>
      </c>
    </row>
    <row r="105" spans="1:11" s="279" customFormat="1" ht="27.95" customHeight="1" x14ac:dyDescent="0.25">
      <c r="A105" s="278">
        <v>0</v>
      </c>
      <c r="B105" s="227"/>
      <c r="C105" s="228">
        <v>0</v>
      </c>
      <c r="D105" s="227"/>
      <c r="E105" s="229" t="str">
        <v/>
      </c>
      <c r="F105" s="229" t="str">
        <v/>
      </c>
      <c r="G105" s="227"/>
      <c r="H105" s="227"/>
      <c r="I105" s="227"/>
      <c r="J105" s="227"/>
      <c r="K105" s="229" t="str">
        <v/>
      </c>
    </row>
    <row r="106" spans="1:11" s="279" customFormat="1" ht="27.95" customHeight="1" x14ac:dyDescent="0.25">
      <c r="A106" s="278">
        <v>0</v>
      </c>
      <c r="B106" s="227"/>
      <c r="C106" s="228">
        <v>0</v>
      </c>
      <c r="D106" s="227"/>
      <c r="E106" s="229" t="str">
        <v/>
      </c>
      <c r="F106" s="229" t="str">
        <v/>
      </c>
      <c r="G106" s="227"/>
      <c r="H106" s="227"/>
      <c r="I106" s="227"/>
      <c r="J106" s="227"/>
      <c r="K106" s="229" t="str">
        <v/>
      </c>
    </row>
    <row r="107" spans="1:11" s="279" customFormat="1" ht="27.95" customHeight="1" x14ac:dyDescent="0.25">
      <c r="A107" s="278">
        <v>0</v>
      </c>
      <c r="B107" s="227"/>
      <c r="C107" s="228">
        <v>0</v>
      </c>
      <c r="D107" s="227"/>
      <c r="E107" s="229" t="str">
        <v/>
      </c>
      <c r="F107" s="229" t="str">
        <v/>
      </c>
      <c r="G107" s="227"/>
      <c r="H107" s="227"/>
      <c r="I107" s="227"/>
      <c r="J107" s="227"/>
      <c r="K107" s="229" t="str">
        <v/>
      </c>
    </row>
    <row r="108" spans="1:11" s="279" customFormat="1" ht="27.95" customHeight="1" x14ac:dyDescent="0.25">
      <c r="A108" s="278">
        <v>0</v>
      </c>
      <c r="B108" s="227"/>
      <c r="C108" s="228">
        <v>0</v>
      </c>
      <c r="D108" s="227"/>
      <c r="E108" s="229" t="str">
        <v/>
      </c>
      <c r="F108" s="229" t="str">
        <v/>
      </c>
      <c r="G108" s="227"/>
      <c r="H108" s="227"/>
      <c r="I108" s="227"/>
      <c r="J108" s="227"/>
      <c r="K108" s="229" t="str">
        <v/>
      </c>
    </row>
    <row r="109" spans="1:11" x14ac:dyDescent="0.2">
      <c r="A109" s="90" t="s">
        <v>126</v>
      </c>
      <c r="B109" s="90"/>
      <c r="C109" s="90"/>
      <c r="D109" s="90"/>
      <c r="E109" s="90"/>
      <c r="F109" s="91">
        <f>SUM(F103:F108)</f>
        <v>0</v>
      </c>
      <c r="G109" s="91"/>
      <c r="H109" s="91"/>
      <c r="I109" s="91"/>
      <c r="J109" s="91"/>
      <c r="K109" s="91">
        <f>SUM(K103:K108)</f>
        <v>0</v>
      </c>
    </row>
    <row r="110" spans="1:11" x14ac:dyDescent="0.2">
      <c r="A110" s="334" t="s">
        <v>168</v>
      </c>
      <c r="B110" s="335"/>
      <c r="C110" s="335"/>
      <c r="D110" s="335"/>
      <c r="E110" s="335"/>
      <c r="F110" s="335"/>
      <c r="G110" s="335"/>
      <c r="H110" s="335"/>
      <c r="I110" s="335"/>
      <c r="J110" s="335"/>
      <c r="K110" s="336"/>
    </row>
    <row r="111" spans="1:11" x14ac:dyDescent="0.2">
      <c r="A111" s="55">
        <f t="array" ref="A111:A120">TRANSPOSE(Formular_art.4!E31:N31)</f>
        <v>0</v>
      </c>
      <c r="B111" s="109" t="str">
        <f t="array" ref="B111:B120">TRANSPOSE(Formular_art.4!E64:N65)</f>
        <v/>
      </c>
      <c r="C111" s="109" t="str">
        <f t="array" ref="C111:C120">TRANSPOSE(Formular_art.4!E78:N79)</f>
        <v/>
      </c>
      <c r="D111" s="109"/>
      <c r="E111" s="92" t="str">
        <f t="array" ref="E111:E120">TRANSPOSE(Formular_art.4!E95:N95)</f>
        <v/>
      </c>
      <c r="F111" s="92"/>
      <c r="G111" s="109" t="str">
        <f t="array" ref="G111:G120">TRANSPOSE(Formular_art.4!E98:N99)</f>
        <v/>
      </c>
      <c r="H111" s="109" t="str">
        <f t="array" ref="H111:H120">TRANSPOSE(Formular_art.4!E100:N101)</f>
        <v/>
      </c>
      <c r="I111" s="92" t="str">
        <f t="array" ref="I111:I120">TRANSPOSE(Formular_art.4!E102:N103)</f>
        <v/>
      </c>
      <c r="J111" s="92" t="str">
        <f t="array" ref="J111:J120">TRANSPOSE(Formular_art.4!E104:N105)</f>
        <v/>
      </c>
      <c r="K111" s="92" t="str">
        <f t="array" ref="K111:K120">TRANSPOSE(Formular_art.4!E106:N107)</f>
        <v/>
      </c>
    </row>
    <row r="112" spans="1:11" x14ac:dyDescent="0.2">
      <c r="A112" s="55">
        <v>0</v>
      </c>
      <c r="B112" s="109" t="str">
        <v/>
      </c>
      <c r="C112" s="109" t="str">
        <v/>
      </c>
      <c r="D112" s="109"/>
      <c r="E112" s="92" t="str">
        <v/>
      </c>
      <c r="F112" s="92"/>
      <c r="G112" s="109" t="str">
        <v/>
      </c>
      <c r="H112" s="109" t="str">
        <v/>
      </c>
      <c r="I112" s="92" t="str">
        <v/>
      </c>
      <c r="J112" s="92" t="str">
        <v/>
      </c>
      <c r="K112" s="92" t="str">
        <v/>
      </c>
    </row>
    <row r="113" spans="1:11" x14ac:dyDescent="0.2">
      <c r="A113" s="55">
        <v>0</v>
      </c>
      <c r="B113" s="109" t="str">
        <v/>
      </c>
      <c r="C113" s="109" t="str">
        <v/>
      </c>
      <c r="D113" s="109"/>
      <c r="E113" s="92" t="str">
        <v/>
      </c>
      <c r="F113" s="92"/>
      <c r="G113" s="109" t="str">
        <v/>
      </c>
      <c r="H113" s="109" t="str">
        <v/>
      </c>
      <c r="I113" s="92" t="str">
        <v/>
      </c>
      <c r="J113" s="92" t="str">
        <v/>
      </c>
      <c r="K113" s="92" t="str">
        <v/>
      </c>
    </row>
    <row r="114" spans="1:11" x14ac:dyDescent="0.2">
      <c r="A114" s="55">
        <v>0</v>
      </c>
      <c r="B114" s="109" t="str">
        <v/>
      </c>
      <c r="C114" s="109" t="str">
        <v/>
      </c>
      <c r="D114" s="109"/>
      <c r="E114" s="92" t="str">
        <v/>
      </c>
      <c r="F114" s="92"/>
      <c r="G114" s="109" t="str">
        <v/>
      </c>
      <c r="H114" s="109" t="str">
        <v/>
      </c>
      <c r="I114" s="92" t="str">
        <v/>
      </c>
      <c r="J114" s="92" t="str">
        <v/>
      </c>
      <c r="K114" s="92" t="str">
        <v/>
      </c>
    </row>
    <row r="115" spans="1:11" x14ac:dyDescent="0.2">
      <c r="A115" s="55">
        <v>0</v>
      </c>
      <c r="B115" s="109" t="str">
        <v/>
      </c>
      <c r="C115" s="109" t="str">
        <v/>
      </c>
      <c r="D115" s="109"/>
      <c r="E115" s="92" t="str">
        <v/>
      </c>
      <c r="F115" s="92"/>
      <c r="G115" s="109" t="str">
        <v/>
      </c>
      <c r="H115" s="109" t="str">
        <v/>
      </c>
      <c r="I115" s="92" t="str">
        <v/>
      </c>
      <c r="J115" s="92" t="str">
        <v/>
      </c>
      <c r="K115" s="92" t="str">
        <v/>
      </c>
    </row>
    <row r="116" spans="1:11" x14ac:dyDescent="0.2">
      <c r="A116" s="55">
        <v>0</v>
      </c>
      <c r="B116" s="109" t="str">
        <v/>
      </c>
      <c r="C116" s="109" t="str">
        <v/>
      </c>
      <c r="D116" s="109"/>
      <c r="E116" s="92" t="str">
        <v/>
      </c>
      <c r="F116" s="92"/>
      <c r="G116" s="109" t="str">
        <v/>
      </c>
      <c r="H116" s="109" t="str">
        <v/>
      </c>
      <c r="I116" s="92" t="str">
        <v/>
      </c>
      <c r="J116" s="92" t="str">
        <v/>
      </c>
      <c r="K116" s="92" t="str">
        <v/>
      </c>
    </row>
    <row r="117" spans="1:11" x14ac:dyDescent="0.2">
      <c r="A117" s="55">
        <v>0</v>
      </c>
      <c r="B117" s="109" t="str">
        <v/>
      </c>
      <c r="C117" s="109" t="str">
        <v/>
      </c>
      <c r="D117" s="109"/>
      <c r="E117" s="92" t="str">
        <v/>
      </c>
      <c r="F117" s="92"/>
      <c r="G117" s="109" t="str">
        <v/>
      </c>
      <c r="H117" s="109" t="str">
        <v/>
      </c>
      <c r="I117" s="92" t="str">
        <v/>
      </c>
      <c r="J117" s="92" t="str">
        <v/>
      </c>
      <c r="K117" s="92" t="str">
        <v/>
      </c>
    </row>
    <row r="118" spans="1:11" x14ac:dyDescent="0.2">
      <c r="A118" s="55">
        <v>0</v>
      </c>
      <c r="B118" s="109" t="str">
        <v/>
      </c>
      <c r="C118" s="109" t="str">
        <v/>
      </c>
      <c r="D118" s="109"/>
      <c r="E118" s="92" t="str">
        <v/>
      </c>
      <c r="F118" s="92"/>
      <c r="G118" s="109" t="str">
        <v/>
      </c>
      <c r="H118" s="109" t="str">
        <v/>
      </c>
      <c r="I118" s="92" t="str">
        <v/>
      </c>
      <c r="J118" s="92" t="str">
        <v/>
      </c>
      <c r="K118" s="92" t="str">
        <v/>
      </c>
    </row>
    <row r="119" spans="1:11" x14ac:dyDescent="0.2">
      <c r="A119" s="55">
        <v>0</v>
      </c>
      <c r="B119" s="109" t="str">
        <v/>
      </c>
      <c r="C119" s="109" t="str">
        <v/>
      </c>
      <c r="D119" s="109"/>
      <c r="E119" s="92" t="str">
        <v/>
      </c>
      <c r="F119" s="92"/>
      <c r="G119" s="109" t="str">
        <v/>
      </c>
      <c r="H119" s="109" t="str">
        <v/>
      </c>
      <c r="I119" s="92" t="str">
        <v/>
      </c>
      <c r="J119" s="92" t="str">
        <v/>
      </c>
      <c r="K119" s="92" t="str">
        <v/>
      </c>
    </row>
    <row r="120" spans="1:11" x14ac:dyDescent="0.2">
      <c r="A120" s="55">
        <v>0</v>
      </c>
      <c r="B120" s="109" t="str">
        <v/>
      </c>
      <c r="C120" s="109" t="str">
        <v/>
      </c>
      <c r="D120" s="109"/>
      <c r="E120" s="92" t="str">
        <v/>
      </c>
      <c r="F120" s="92"/>
      <c r="G120" s="109" t="str">
        <v/>
      </c>
      <c r="H120" s="109" t="str">
        <v/>
      </c>
      <c r="I120" s="92" t="str">
        <v/>
      </c>
      <c r="J120" s="92" t="str">
        <v/>
      </c>
      <c r="K120" s="92" t="str">
        <v/>
      </c>
    </row>
    <row r="121" spans="1:11" x14ac:dyDescent="0.2">
      <c r="A121" s="90" t="s">
        <v>126</v>
      </c>
      <c r="B121" s="105"/>
      <c r="C121" s="90"/>
      <c r="D121" s="90"/>
      <c r="E121" s="90"/>
      <c r="F121" s="91"/>
      <c r="G121" s="105"/>
      <c r="H121" s="91"/>
      <c r="I121" s="91"/>
      <c r="J121" s="91"/>
      <c r="K121" s="91">
        <f>SUM(K111:K120)</f>
        <v>0</v>
      </c>
    </row>
    <row r="123" spans="1:11" x14ac:dyDescent="0.2">
      <c r="A123" s="337"/>
      <c r="B123" s="337"/>
      <c r="C123" s="337"/>
      <c r="D123" s="337"/>
      <c r="E123" s="337"/>
      <c r="F123" s="337"/>
      <c r="G123" s="337"/>
      <c r="H123" s="337"/>
      <c r="I123" s="337"/>
      <c r="J123" s="93" t="s">
        <v>126</v>
      </c>
      <c r="K123" s="91">
        <f>SUM(K67,K79,K101,K109,K121)</f>
        <v>0</v>
      </c>
    </row>
  </sheetData>
  <sheetProtection algorithmName="SHA-512" hashValue="ed4FcdT5zwf1mQi3w3zWpdXtTU39O0qcz/txqxj1j18iQ9se8w8OOe0aa+r9YgWsvFbjUS4UOfM8Pi8O7xNelg==" saltValue="WUzWj/eKGudo0t/1wztlLg==" spinCount="100000" sheet="1" objects="1" scenarios="1" selectLockedCells="1"/>
  <mergeCells count="19">
    <mergeCell ref="K3:K4"/>
    <mergeCell ref="A6:K6"/>
    <mergeCell ref="C2:D2"/>
    <mergeCell ref="G2:H2"/>
    <mergeCell ref="G3:G4"/>
    <mergeCell ref="H3:H4"/>
    <mergeCell ref="I3:I4"/>
    <mergeCell ref="J3:J4"/>
    <mergeCell ref="C3:C4"/>
    <mergeCell ref="D3:D4"/>
    <mergeCell ref="E3:E4"/>
    <mergeCell ref="F3:F4"/>
    <mergeCell ref="A3:A4"/>
    <mergeCell ref="B3:B4"/>
    <mergeCell ref="A68:K68"/>
    <mergeCell ref="A102:K102"/>
    <mergeCell ref="A110:K110"/>
    <mergeCell ref="A123:I123"/>
    <mergeCell ref="A80:K80"/>
  </mergeCells>
  <pageMargins left="0.25" right="0.25" top="0.75" bottom="0.75" header="0.3" footer="0.3"/>
  <pageSetup paperSize="9" orientation="landscape" horizontalDpi="300" verticalDpi="300" r:id="rId1"/>
  <headerFooter differentOddEven="1">
    <oddHeader>&amp;L&amp;1 </oddHeader>
    <oddFooter>&amp;L&amp;1 </oddFooter>
    <evenHeader>&amp;L&amp;1 </evenHeader>
    <evenFooter>&amp;L&amp;1 </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106"/>
  <sheetViews>
    <sheetView showGridLines="0" showRowColHeaders="0" showZeros="0" tabSelected="1" zoomScaleNormal="100" workbookViewId="0">
      <pane xSplit="3" topLeftCell="D1" activePane="topRight" state="frozen"/>
      <selection activeCell="A64" sqref="A64"/>
      <selection pane="topRight" activeCell="D98" sqref="D98:D99"/>
    </sheetView>
  </sheetViews>
  <sheetFormatPr defaultColWidth="9.140625" defaultRowHeight="15" x14ac:dyDescent="0.25"/>
  <cols>
    <col min="1" max="1" width="8.42578125" style="56" customWidth="1"/>
    <col min="2" max="2" width="43" style="57" customWidth="1"/>
    <col min="3" max="3" width="11.140625" style="58" customWidth="1"/>
    <col min="4" max="17" width="13.5703125" style="59" customWidth="1"/>
    <col min="18" max="18" width="13.5703125" style="49" customWidth="1"/>
    <col min="19" max="63" width="13.5703125" style="57" customWidth="1"/>
    <col min="64" max="16384" width="9.140625" style="57"/>
  </cols>
  <sheetData>
    <row r="1" spans="4:48" s="50" customFormat="1" ht="12" hidden="1" customHeight="1" x14ac:dyDescent="0.2">
      <c r="D1" s="48"/>
      <c r="E1" s="48"/>
      <c r="F1" s="48"/>
      <c r="G1" s="48"/>
      <c r="H1" s="48"/>
      <c r="I1" s="48"/>
      <c r="J1" s="48"/>
      <c r="K1" s="48"/>
      <c r="L1" s="48"/>
      <c r="M1" s="48"/>
      <c r="N1" s="48"/>
      <c r="O1" s="48"/>
      <c r="P1" s="48"/>
      <c r="Q1" s="48"/>
      <c r="R1" s="49"/>
      <c r="AU1" s="50" t="s">
        <v>71</v>
      </c>
    </row>
    <row r="2" spans="4:48" s="50" customFormat="1" ht="24" hidden="1" x14ac:dyDescent="0.2">
      <c r="D2" s="48"/>
      <c r="E2" s="48"/>
      <c r="F2" s="48"/>
      <c r="G2" s="48"/>
      <c r="H2" s="48"/>
      <c r="I2" s="48"/>
      <c r="J2" s="48"/>
      <c r="K2" s="48"/>
      <c r="L2" s="48"/>
      <c r="M2" s="48"/>
      <c r="N2" s="48"/>
      <c r="O2" s="48"/>
      <c r="P2" s="48"/>
      <c r="Q2" s="48"/>
      <c r="R2" s="49"/>
      <c r="AU2" s="51" t="s">
        <v>13</v>
      </c>
      <c r="AV2" s="51" t="s">
        <v>14</v>
      </c>
    </row>
    <row r="3" spans="4:48" s="50" customFormat="1" ht="24" hidden="1" customHeight="1" x14ac:dyDescent="0.2">
      <c r="D3" s="48"/>
      <c r="E3" s="48"/>
      <c r="F3" s="48"/>
      <c r="G3" s="48"/>
      <c r="H3" s="48"/>
      <c r="I3" s="48"/>
      <c r="J3" s="48"/>
      <c r="K3" s="48"/>
      <c r="L3" s="48"/>
      <c r="M3" s="48"/>
      <c r="N3" s="48"/>
      <c r="O3" s="48"/>
      <c r="P3" s="48"/>
      <c r="Q3" s="48"/>
      <c r="R3" s="49"/>
      <c r="AQ3" s="50" t="s">
        <v>146</v>
      </c>
      <c r="AS3" s="372" t="s">
        <v>124</v>
      </c>
      <c r="AT3" s="373"/>
      <c r="AU3" s="52" t="s">
        <v>15</v>
      </c>
      <c r="AV3" s="275">
        <v>25</v>
      </c>
    </row>
    <row r="4" spans="4:48" s="50" customFormat="1" ht="12.75" hidden="1" x14ac:dyDescent="0.2">
      <c r="D4" s="48"/>
      <c r="E4" s="48"/>
      <c r="F4" s="48"/>
      <c r="G4" s="48"/>
      <c r="H4" s="48"/>
      <c r="I4" s="48"/>
      <c r="J4" s="48"/>
      <c r="K4" s="48"/>
      <c r="L4" s="48"/>
      <c r="M4" s="48"/>
      <c r="N4" s="48"/>
      <c r="O4" s="48"/>
      <c r="P4" s="48"/>
      <c r="Q4" s="48"/>
      <c r="R4" s="49"/>
      <c r="AQ4" s="50" t="s">
        <v>147</v>
      </c>
      <c r="AS4" s="113" t="s">
        <v>73</v>
      </c>
      <c r="AT4" s="113"/>
      <c r="AU4" s="52" t="s">
        <v>18</v>
      </c>
      <c r="AV4" s="275">
        <v>20</v>
      </c>
    </row>
    <row r="5" spans="4:48" s="50" customFormat="1" ht="12.75" hidden="1" x14ac:dyDescent="0.2">
      <c r="D5" s="48"/>
      <c r="E5" s="48"/>
      <c r="F5" s="48"/>
      <c r="G5" s="48"/>
      <c r="H5" s="48"/>
      <c r="I5" s="48"/>
      <c r="J5" s="48"/>
      <c r="K5" s="48"/>
      <c r="L5" s="48"/>
      <c r="M5" s="48"/>
      <c r="N5" s="48"/>
      <c r="O5" s="48"/>
      <c r="P5" s="48"/>
      <c r="Q5" s="48"/>
      <c r="R5" s="49"/>
      <c r="AQ5" s="50" t="s">
        <v>148</v>
      </c>
      <c r="AS5" s="50" t="s">
        <v>75</v>
      </c>
      <c r="AT5" s="53">
        <v>21.6</v>
      </c>
      <c r="AU5" s="52" t="s">
        <v>20</v>
      </c>
      <c r="AV5" s="275">
        <v>1</v>
      </c>
    </row>
    <row r="6" spans="4:48" s="50" customFormat="1" ht="24" hidden="1" x14ac:dyDescent="0.2">
      <c r="D6" s="48"/>
      <c r="E6" s="48"/>
      <c r="F6" s="48"/>
      <c r="G6" s="48"/>
      <c r="H6" s="48"/>
      <c r="I6" s="48"/>
      <c r="J6" s="48"/>
      <c r="K6" s="48"/>
      <c r="L6" s="48"/>
      <c r="M6" s="48"/>
      <c r="N6" s="48"/>
      <c r="O6" s="48"/>
      <c r="P6" s="48"/>
      <c r="Q6" s="48"/>
      <c r="R6" s="49"/>
      <c r="AS6" s="50" t="s">
        <v>74</v>
      </c>
      <c r="AT6" s="53">
        <v>21.6</v>
      </c>
      <c r="AU6" s="52" t="s">
        <v>22</v>
      </c>
      <c r="AV6" s="275">
        <v>22</v>
      </c>
    </row>
    <row r="7" spans="4:48" s="50" customFormat="1" ht="24" hidden="1" x14ac:dyDescent="0.2">
      <c r="D7" s="48"/>
      <c r="E7" s="48"/>
      <c r="F7" s="48"/>
      <c r="G7" s="48"/>
      <c r="H7" s="48"/>
      <c r="I7" s="48"/>
      <c r="J7" s="48"/>
      <c r="K7" s="48"/>
      <c r="L7" s="48"/>
      <c r="M7" s="48"/>
      <c r="N7" s="48"/>
      <c r="O7" s="48"/>
      <c r="P7" s="48"/>
      <c r="Q7" s="48"/>
      <c r="R7" s="49"/>
      <c r="AS7" s="50" t="s">
        <v>77</v>
      </c>
      <c r="AT7" s="53">
        <v>17.3</v>
      </c>
      <c r="AU7" s="52" t="s">
        <v>24</v>
      </c>
      <c r="AV7" s="275">
        <v>54.8</v>
      </c>
    </row>
    <row r="8" spans="4:48" s="50" customFormat="1" ht="12.75" hidden="1" x14ac:dyDescent="0.2">
      <c r="D8" s="48"/>
      <c r="E8" s="48"/>
      <c r="F8" s="48"/>
      <c r="G8" s="48"/>
      <c r="H8" s="48"/>
      <c r="I8" s="48"/>
      <c r="J8" s="48"/>
      <c r="K8" s="48"/>
      <c r="L8" s="48"/>
      <c r="M8" s="48"/>
      <c r="N8" s="48"/>
      <c r="O8" s="48"/>
      <c r="P8" s="48"/>
      <c r="Q8" s="48"/>
      <c r="R8" s="49"/>
      <c r="AS8" s="50" t="s">
        <v>78</v>
      </c>
      <c r="AT8" s="53">
        <v>17.3</v>
      </c>
      <c r="AU8" s="52" t="s">
        <v>26</v>
      </c>
      <c r="AV8" s="275">
        <v>49</v>
      </c>
    </row>
    <row r="9" spans="4:48" s="50" customFormat="1" ht="12.75" hidden="1" x14ac:dyDescent="0.2">
      <c r="D9" s="48"/>
      <c r="E9" s="48"/>
      <c r="F9" s="48"/>
      <c r="G9" s="48"/>
      <c r="H9" s="48"/>
      <c r="I9" s="48"/>
      <c r="J9" s="48"/>
      <c r="K9" s="48"/>
      <c r="L9" s="48"/>
      <c r="M9" s="48"/>
      <c r="N9" s="48"/>
      <c r="O9" s="48"/>
      <c r="P9" s="48"/>
      <c r="Q9" s="48"/>
      <c r="R9" s="49"/>
      <c r="AU9" s="52" t="s">
        <v>28</v>
      </c>
      <c r="AV9" s="275">
        <v>25</v>
      </c>
    </row>
    <row r="10" spans="4:48" s="50" customFormat="1" ht="12.75" hidden="1" x14ac:dyDescent="0.2">
      <c r="D10" s="48"/>
      <c r="E10" s="48"/>
      <c r="F10" s="48"/>
      <c r="G10" s="48"/>
      <c r="H10" s="48"/>
      <c r="I10" s="48"/>
      <c r="J10" s="48"/>
      <c r="K10" s="48"/>
      <c r="L10" s="48"/>
      <c r="M10" s="48"/>
      <c r="N10" s="48"/>
      <c r="O10" s="48"/>
      <c r="P10" s="48"/>
      <c r="Q10" s="48"/>
      <c r="R10" s="49"/>
      <c r="AU10" s="52" t="s">
        <v>32</v>
      </c>
      <c r="AV10" s="275">
        <v>2.2200000000000002</v>
      </c>
    </row>
    <row r="11" spans="4:48" s="50" customFormat="1" ht="12.75" hidden="1" x14ac:dyDescent="0.2">
      <c r="D11" s="48"/>
      <c r="E11" s="48"/>
      <c r="F11" s="48"/>
      <c r="G11" s="48"/>
      <c r="H11" s="48"/>
      <c r="I11" s="48"/>
      <c r="J11" s="48"/>
      <c r="K11" s="48"/>
      <c r="L11" s="48"/>
      <c r="M11" s="48"/>
      <c r="N11" s="48"/>
      <c r="O11" s="48"/>
      <c r="P11" s="48"/>
      <c r="Q11" s="48"/>
      <c r="R11" s="49"/>
      <c r="AU11" s="52" t="s">
        <v>34</v>
      </c>
      <c r="AV11" s="275">
        <v>333</v>
      </c>
    </row>
    <row r="12" spans="4:48" s="50" customFormat="1" ht="24" hidden="1" x14ac:dyDescent="0.2">
      <c r="D12" s="48"/>
      <c r="E12" s="48"/>
      <c r="F12" s="48"/>
      <c r="G12" s="48"/>
      <c r="H12" s="48"/>
      <c r="I12" s="48"/>
      <c r="J12" s="48"/>
      <c r="K12" s="48"/>
      <c r="L12" s="48"/>
      <c r="M12" s="48"/>
      <c r="N12" s="48"/>
      <c r="O12" s="48"/>
      <c r="P12" s="48"/>
      <c r="Q12" s="48"/>
      <c r="R12" s="49"/>
      <c r="AU12" s="52" t="s">
        <v>36</v>
      </c>
      <c r="AV12" s="275">
        <v>1000000</v>
      </c>
    </row>
    <row r="13" spans="4:48" s="50" customFormat="1" ht="24" hidden="1" x14ac:dyDescent="0.2">
      <c r="D13" s="48"/>
      <c r="E13" s="48"/>
      <c r="F13" s="48"/>
      <c r="G13" s="48"/>
      <c r="H13" s="48"/>
      <c r="I13" s="48"/>
      <c r="J13" s="48"/>
      <c r="K13" s="48"/>
      <c r="L13" s="48"/>
      <c r="M13" s="48"/>
      <c r="N13" s="48"/>
      <c r="O13" s="48"/>
      <c r="P13" s="48"/>
      <c r="Q13" s="48"/>
      <c r="R13" s="49"/>
      <c r="AU13" s="52" t="s">
        <v>38</v>
      </c>
      <c r="AV13" s="275">
        <v>282</v>
      </c>
    </row>
    <row r="14" spans="4:48" s="50" customFormat="1" ht="24" hidden="1" x14ac:dyDescent="0.2">
      <c r="D14" s="48"/>
      <c r="E14" s="48"/>
      <c r="F14" s="48"/>
      <c r="G14" s="48"/>
      <c r="H14" s="48"/>
      <c r="I14" s="48"/>
      <c r="J14" s="48"/>
      <c r="K14" s="48"/>
      <c r="L14" s="48"/>
      <c r="M14" s="48"/>
      <c r="N14" s="48"/>
      <c r="O14" s="48"/>
      <c r="P14" s="48"/>
      <c r="Q14" s="48"/>
      <c r="R14" s="49"/>
      <c r="AU14" s="52" t="s">
        <v>40</v>
      </c>
      <c r="AV14" s="275">
        <v>200</v>
      </c>
    </row>
    <row r="15" spans="4:48" s="50" customFormat="1" ht="24" hidden="1" x14ac:dyDescent="0.2">
      <c r="D15" s="48"/>
      <c r="E15" s="48"/>
      <c r="F15" s="48"/>
      <c r="G15" s="48"/>
      <c r="H15" s="48"/>
      <c r="I15" s="48"/>
      <c r="J15" s="48"/>
      <c r="K15" s="48"/>
      <c r="L15" s="48"/>
      <c r="M15" s="48"/>
      <c r="N15" s="48"/>
      <c r="O15" s="48"/>
      <c r="P15" s="48"/>
      <c r="Q15" s="48"/>
      <c r="R15" s="49"/>
      <c r="AU15" s="52" t="s">
        <v>42</v>
      </c>
      <c r="AV15" s="275">
        <v>5</v>
      </c>
    </row>
    <row r="16" spans="4:48" s="50" customFormat="1" ht="36" hidden="1" x14ac:dyDescent="0.2">
      <c r="D16" s="48"/>
      <c r="E16" s="48"/>
      <c r="F16" s="48"/>
      <c r="G16" s="48"/>
      <c r="H16" s="48"/>
      <c r="I16" s="48"/>
      <c r="J16" s="48"/>
      <c r="K16" s="48"/>
      <c r="L16" s="48"/>
      <c r="M16" s="48"/>
      <c r="N16" s="48"/>
      <c r="O16" s="48"/>
      <c r="P16" s="48"/>
      <c r="Q16" s="48"/>
      <c r="R16" s="49"/>
      <c r="AU16" s="52" t="s">
        <v>44</v>
      </c>
      <c r="AV16" s="275">
        <v>200</v>
      </c>
    </row>
    <row r="17" spans="4:48" s="50" customFormat="1" ht="24" hidden="1" x14ac:dyDescent="0.2">
      <c r="D17" s="48"/>
      <c r="E17" s="48"/>
      <c r="F17" s="48"/>
      <c r="G17" s="48"/>
      <c r="H17" s="48"/>
      <c r="I17" s="48"/>
      <c r="J17" s="48"/>
      <c r="K17" s="48"/>
      <c r="L17" s="48"/>
      <c r="M17" s="48"/>
      <c r="N17" s="48"/>
      <c r="O17" s="48"/>
      <c r="P17" s="48"/>
      <c r="Q17" s="48"/>
      <c r="R17" s="49"/>
      <c r="AU17" s="52" t="s">
        <v>46</v>
      </c>
      <c r="AV17" s="275">
        <v>50</v>
      </c>
    </row>
    <row r="18" spans="4:48" s="50" customFormat="1" ht="24" hidden="1" x14ac:dyDescent="0.2">
      <c r="D18" s="48"/>
      <c r="E18" s="48"/>
      <c r="F18" s="48"/>
      <c r="G18" s="48"/>
      <c r="H18" s="48"/>
      <c r="I18" s="48"/>
      <c r="J18" s="48"/>
      <c r="K18" s="48"/>
      <c r="L18" s="48"/>
      <c r="M18" s="48"/>
      <c r="N18" s="48"/>
      <c r="O18" s="48"/>
      <c r="P18" s="48"/>
      <c r="Q18" s="48"/>
      <c r="R18" s="49"/>
      <c r="AU18" s="52" t="s">
        <v>48</v>
      </c>
      <c r="AV18" s="275">
        <v>20</v>
      </c>
    </row>
    <row r="19" spans="4:48" s="50" customFormat="1" hidden="1" x14ac:dyDescent="0.25">
      <c r="D19" s="48"/>
      <c r="E19" s="48"/>
      <c r="F19" s="48"/>
      <c r="G19" s="48"/>
      <c r="H19" s="48"/>
      <c r="I19" s="48"/>
      <c r="J19" s="48"/>
      <c r="K19" s="48"/>
      <c r="L19" s="48"/>
      <c r="M19" s="48"/>
      <c r="N19" s="48"/>
      <c r="O19" s="48"/>
      <c r="P19" s="48"/>
      <c r="Q19" s="48"/>
      <c r="R19" s="49"/>
      <c r="AU19" t="s">
        <v>370</v>
      </c>
      <c r="AV19" s="276">
        <v>15.1</v>
      </c>
    </row>
    <row r="20" spans="4:48" s="50" customFormat="1" hidden="1" x14ac:dyDescent="0.25">
      <c r="D20" s="48"/>
      <c r="E20" s="48"/>
      <c r="F20" s="48"/>
      <c r="G20" s="48"/>
      <c r="H20" s="48"/>
      <c r="I20" s="48"/>
      <c r="J20" s="48"/>
      <c r="K20" s="48"/>
      <c r="L20" s="48"/>
      <c r="M20" s="48"/>
      <c r="N20" s="48"/>
      <c r="O20" s="48"/>
      <c r="P20" s="48"/>
      <c r="Q20" s="48"/>
      <c r="R20" s="49"/>
      <c r="AU20" t="s">
        <v>371</v>
      </c>
      <c r="AV20" s="276">
        <v>15.1</v>
      </c>
    </row>
    <row r="21" spans="4:48" s="50" customFormat="1" hidden="1" x14ac:dyDescent="0.25">
      <c r="D21" s="48"/>
      <c r="E21" s="48"/>
      <c r="F21" s="48"/>
      <c r="G21" s="48"/>
      <c r="H21" s="48"/>
      <c r="I21" s="48"/>
      <c r="J21" s="48"/>
      <c r="K21" s="48"/>
      <c r="L21" s="48"/>
      <c r="M21" s="48"/>
      <c r="N21" s="48"/>
      <c r="O21" s="48"/>
      <c r="P21" s="48"/>
      <c r="Q21" s="48"/>
      <c r="R21" s="49"/>
      <c r="AU21" t="s">
        <v>372</v>
      </c>
      <c r="AV21" s="276">
        <v>15.1</v>
      </c>
    </row>
    <row r="22" spans="4:48" s="50" customFormat="1" hidden="1" x14ac:dyDescent="0.25">
      <c r="D22" s="48"/>
      <c r="E22" s="48"/>
      <c r="F22" s="48"/>
      <c r="G22" s="48"/>
      <c r="H22" s="48"/>
      <c r="I22" s="48"/>
      <c r="J22" s="48"/>
      <c r="K22" s="48"/>
      <c r="L22" s="48"/>
      <c r="M22" s="48"/>
      <c r="N22" s="48"/>
      <c r="O22" s="48"/>
      <c r="P22" s="48"/>
      <c r="Q22" s="48"/>
      <c r="R22" s="49"/>
      <c r="AU22" t="s">
        <v>373</v>
      </c>
      <c r="AV22" s="276">
        <v>15.1</v>
      </c>
    </row>
    <row r="23" spans="4:48" s="50" customFormat="1" hidden="1" x14ac:dyDescent="0.25">
      <c r="D23" s="48"/>
      <c r="E23" s="48"/>
      <c r="F23" s="48"/>
      <c r="G23" s="48"/>
      <c r="H23" s="48"/>
      <c r="I23" s="48"/>
      <c r="J23" s="48"/>
      <c r="K23" s="48"/>
      <c r="L23" s="48"/>
      <c r="M23" s="48"/>
      <c r="N23" s="48"/>
      <c r="O23" s="48"/>
      <c r="P23" s="48"/>
      <c r="Q23" s="48"/>
      <c r="R23" s="49"/>
      <c r="AU23" t="s">
        <v>374</v>
      </c>
      <c r="AV23" s="276">
        <v>15.1</v>
      </c>
    </row>
    <row r="24" spans="4:48" s="50" customFormat="1" hidden="1" x14ac:dyDescent="0.25">
      <c r="D24" s="48"/>
      <c r="E24" s="48"/>
      <c r="F24" s="48"/>
      <c r="G24" s="48"/>
      <c r="H24" s="48"/>
      <c r="I24" s="48"/>
      <c r="J24" s="48"/>
      <c r="K24" s="48"/>
      <c r="L24" s="48"/>
      <c r="M24" s="48"/>
      <c r="N24" s="48"/>
      <c r="O24" s="48"/>
      <c r="P24" s="48"/>
      <c r="Q24" s="48"/>
      <c r="R24" s="49"/>
      <c r="AU24" t="s">
        <v>375</v>
      </c>
      <c r="AV24" s="276">
        <v>15.1</v>
      </c>
    </row>
    <row r="25" spans="4:48" s="50" customFormat="1" hidden="1" x14ac:dyDescent="0.25">
      <c r="D25" s="48"/>
      <c r="E25" s="48"/>
      <c r="F25" s="48"/>
      <c r="G25" s="48"/>
      <c r="H25" s="48"/>
      <c r="I25" s="48"/>
      <c r="J25" s="48"/>
      <c r="K25" s="48"/>
      <c r="L25" s="48"/>
      <c r="M25" s="48"/>
      <c r="N25" s="48"/>
      <c r="O25" s="48"/>
      <c r="P25" s="48"/>
      <c r="Q25" s="48"/>
      <c r="R25" s="49"/>
      <c r="AU25" t="s">
        <v>376</v>
      </c>
      <c r="AV25" s="276">
        <v>15.1</v>
      </c>
    </row>
    <row r="26" spans="4:48" s="50" customFormat="1" hidden="1" x14ac:dyDescent="0.25">
      <c r="D26" s="48"/>
      <c r="E26" s="48"/>
      <c r="F26" s="48"/>
      <c r="G26" s="48"/>
      <c r="H26" s="48"/>
      <c r="I26" s="48"/>
      <c r="J26" s="48"/>
      <c r="K26" s="48"/>
      <c r="L26" s="48"/>
      <c r="M26" s="48"/>
      <c r="N26" s="48"/>
      <c r="O26" s="48"/>
      <c r="P26" s="48"/>
      <c r="Q26" s="48"/>
      <c r="R26" s="49"/>
      <c r="AU26" t="s">
        <v>377</v>
      </c>
      <c r="AV26" s="276">
        <v>15.1</v>
      </c>
    </row>
    <row r="27" spans="4:48" s="50" customFormat="1" hidden="1" x14ac:dyDescent="0.25">
      <c r="D27" s="48"/>
      <c r="E27" s="48"/>
      <c r="F27" s="48"/>
      <c r="G27" s="48"/>
      <c r="H27" s="48"/>
      <c r="I27" s="48"/>
      <c r="J27" s="48"/>
      <c r="K27" s="48"/>
      <c r="L27" s="48"/>
      <c r="M27" s="48"/>
      <c r="N27" s="48"/>
      <c r="O27" s="48"/>
      <c r="P27" s="48"/>
      <c r="Q27" s="48"/>
      <c r="R27" s="49"/>
      <c r="AU27" t="s">
        <v>378</v>
      </c>
      <c r="AV27" s="276">
        <v>15.1</v>
      </c>
    </row>
    <row r="28" spans="4:48" s="50" customFormat="1" ht="12.75" hidden="1" x14ac:dyDescent="0.2">
      <c r="D28" s="48"/>
      <c r="E28" s="48"/>
      <c r="F28" s="48"/>
      <c r="G28" s="48"/>
      <c r="H28" s="48"/>
      <c r="I28" s="48"/>
      <c r="J28" s="48"/>
      <c r="K28" s="48"/>
      <c r="L28" s="48"/>
      <c r="M28" s="48"/>
      <c r="N28" s="48"/>
      <c r="O28" s="48"/>
      <c r="P28" s="48"/>
      <c r="Q28" s="48"/>
      <c r="R28" s="49"/>
      <c r="AU28" s="52" t="s">
        <v>52</v>
      </c>
      <c r="AV28" s="275">
        <v>10</v>
      </c>
    </row>
    <row r="29" spans="4:48" s="50" customFormat="1" ht="24" hidden="1" x14ac:dyDescent="0.2">
      <c r="D29" s="48"/>
      <c r="E29" s="48"/>
      <c r="F29" s="48"/>
      <c r="G29" s="48"/>
      <c r="H29" s="48"/>
      <c r="I29" s="48"/>
      <c r="J29" s="48"/>
      <c r="K29" s="48"/>
      <c r="L29" s="48"/>
      <c r="M29" s="48"/>
      <c r="N29" s="48"/>
      <c r="O29" s="48"/>
      <c r="P29" s="48"/>
      <c r="Q29" s="48"/>
      <c r="R29" s="49"/>
      <c r="AU29" s="52" t="s">
        <v>54</v>
      </c>
      <c r="AV29" s="275">
        <v>500</v>
      </c>
    </row>
    <row r="30" spans="4:48" s="50" customFormat="1" ht="24" hidden="1" x14ac:dyDescent="0.2">
      <c r="D30" s="48"/>
      <c r="E30" s="48"/>
      <c r="F30" s="48"/>
      <c r="G30" s="48"/>
      <c r="H30" s="48"/>
      <c r="I30" s="48"/>
      <c r="J30" s="48"/>
      <c r="K30" s="48"/>
      <c r="L30" s="48"/>
      <c r="M30" s="48"/>
      <c r="N30" s="48"/>
      <c r="O30" s="48"/>
      <c r="P30" s="48"/>
      <c r="Q30" s="48"/>
      <c r="R30" s="49"/>
      <c r="AU30" s="52" t="s">
        <v>56</v>
      </c>
      <c r="AV30" s="275">
        <v>1000</v>
      </c>
    </row>
    <row r="31" spans="4:48" s="50" customFormat="1" ht="45" hidden="1" x14ac:dyDescent="0.25">
      <c r="D31" s="48"/>
      <c r="E31" s="48"/>
      <c r="F31" s="48"/>
      <c r="G31" s="48"/>
      <c r="H31" s="48"/>
      <c r="I31" s="48"/>
      <c r="J31" s="48"/>
      <c r="K31" s="48"/>
      <c r="L31" s="48"/>
      <c r="M31" s="48"/>
      <c r="N31" s="48"/>
      <c r="O31" s="48"/>
      <c r="P31" s="48"/>
      <c r="Q31" s="48"/>
      <c r="R31" s="49"/>
      <c r="AU31" s="274" t="s">
        <v>379</v>
      </c>
      <c r="AV31" s="275">
        <v>3333.3</v>
      </c>
    </row>
    <row r="32" spans="4:48" s="50" customFormat="1" ht="45" hidden="1" x14ac:dyDescent="0.25">
      <c r="D32" s="48"/>
      <c r="E32" s="48"/>
      <c r="F32" s="48"/>
      <c r="G32" s="48"/>
      <c r="H32" s="48"/>
      <c r="I32" s="48"/>
      <c r="J32" s="48"/>
      <c r="K32" s="48"/>
      <c r="L32" s="48"/>
      <c r="M32" s="48"/>
      <c r="N32" s="48"/>
      <c r="O32" s="48"/>
      <c r="P32" s="48"/>
      <c r="Q32" s="48"/>
      <c r="R32" s="49"/>
      <c r="AU32" s="274" t="s">
        <v>380</v>
      </c>
      <c r="AV32" s="275">
        <v>3333.3</v>
      </c>
    </row>
    <row r="33" spans="4:48" s="50" customFormat="1" ht="36" hidden="1" x14ac:dyDescent="0.2">
      <c r="D33" s="48"/>
      <c r="E33" s="48"/>
      <c r="F33" s="48"/>
      <c r="G33" s="48"/>
      <c r="H33" s="48"/>
      <c r="I33" s="48"/>
      <c r="J33" s="48"/>
      <c r="K33" s="48"/>
      <c r="L33" s="48"/>
      <c r="M33" s="48"/>
      <c r="N33" s="48"/>
      <c r="O33" s="48"/>
      <c r="P33" s="48"/>
      <c r="Q33" s="48"/>
      <c r="R33" s="49"/>
      <c r="AU33" s="52" t="s">
        <v>60</v>
      </c>
      <c r="AV33" s="275">
        <v>3333.3</v>
      </c>
    </row>
    <row r="34" spans="4:48" s="50" customFormat="1" ht="36" hidden="1" x14ac:dyDescent="0.2">
      <c r="D34" s="48"/>
      <c r="E34" s="48"/>
      <c r="F34" s="48"/>
      <c r="G34" s="48"/>
      <c r="H34" s="48"/>
      <c r="I34" s="48"/>
      <c r="J34" s="48"/>
      <c r="K34" s="48"/>
      <c r="L34" s="48"/>
      <c r="M34" s="48"/>
      <c r="N34" s="48"/>
      <c r="O34" s="48"/>
      <c r="P34" s="48"/>
      <c r="Q34" s="48"/>
      <c r="R34" s="49"/>
      <c r="AU34" s="52" t="s">
        <v>62</v>
      </c>
      <c r="AV34" s="275">
        <v>1000</v>
      </c>
    </row>
    <row r="35" spans="4:48" s="50" customFormat="1" ht="12.75" hidden="1" x14ac:dyDescent="0.2">
      <c r="D35" s="48"/>
      <c r="E35" s="48"/>
      <c r="F35" s="48"/>
      <c r="G35" s="48"/>
      <c r="H35" s="48"/>
      <c r="I35" s="48"/>
      <c r="J35" s="48"/>
      <c r="K35" s="48"/>
      <c r="L35" s="48"/>
      <c r="M35" s="48"/>
      <c r="N35" s="48"/>
      <c r="O35" s="48"/>
      <c r="P35" s="48"/>
      <c r="Q35" s="48"/>
      <c r="R35" s="49"/>
      <c r="AU35" s="52" t="s">
        <v>64</v>
      </c>
      <c r="AV35" s="275">
        <v>76.2</v>
      </c>
    </row>
    <row r="36" spans="4:48" s="50" customFormat="1" ht="12.75" hidden="1" x14ac:dyDescent="0.2">
      <c r="D36" s="48"/>
      <c r="E36" s="48"/>
      <c r="F36" s="48"/>
      <c r="G36" s="48"/>
      <c r="H36" s="48"/>
      <c r="I36" s="48"/>
      <c r="J36" s="48"/>
      <c r="K36" s="48"/>
      <c r="L36" s="48"/>
      <c r="M36" s="48"/>
      <c r="N36" s="48"/>
      <c r="O36" s="48"/>
      <c r="P36" s="48"/>
      <c r="Q36" s="48"/>
      <c r="R36" s="49"/>
      <c r="AU36" s="52" t="s">
        <v>66</v>
      </c>
      <c r="AV36" s="275">
        <v>1000</v>
      </c>
    </row>
    <row r="37" spans="4:48" s="50" customFormat="1" ht="24" hidden="1" x14ac:dyDescent="0.2">
      <c r="D37" s="48"/>
      <c r="E37" s="48"/>
      <c r="F37" s="48"/>
      <c r="G37" s="48"/>
      <c r="H37" s="48"/>
      <c r="I37" s="48"/>
      <c r="J37" s="48"/>
      <c r="K37" s="48"/>
      <c r="L37" s="48"/>
      <c r="M37" s="48"/>
      <c r="N37" s="48"/>
      <c r="O37" s="48"/>
      <c r="P37" s="48"/>
      <c r="Q37" s="48"/>
      <c r="R37" s="49"/>
      <c r="AU37" s="52" t="s">
        <v>68</v>
      </c>
      <c r="AV37" s="275">
        <v>100</v>
      </c>
    </row>
    <row r="38" spans="4:48" s="50" customFormat="1" ht="12.75" hidden="1" x14ac:dyDescent="0.2">
      <c r="D38" s="48"/>
      <c r="E38" s="48"/>
      <c r="F38" s="48"/>
      <c r="G38" s="48"/>
      <c r="H38" s="48"/>
      <c r="I38" s="48"/>
      <c r="J38" s="48"/>
      <c r="K38" s="48"/>
      <c r="L38" s="48"/>
      <c r="M38" s="48"/>
      <c r="N38" s="48"/>
      <c r="O38" s="48"/>
      <c r="P38" s="48"/>
      <c r="Q38" s="48"/>
      <c r="R38" s="49"/>
      <c r="AU38" s="52" t="s">
        <v>70</v>
      </c>
      <c r="AV38" s="275">
        <v>1.43</v>
      </c>
    </row>
    <row r="39" spans="4:48" s="50" customFormat="1" ht="24" hidden="1" x14ac:dyDescent="0.2">
      <c r="D39" s="48"/>
      <c r="E39" s="48"/>
      <c r="F39" s="48"/>
      <c r="G39" s="48"/>
      <c r="H39" s="48"/>
      <c r="I39" s="48"/>
      <c r="J39" s="48"/>
      <c r="K39" s="48"/>
      <c r="L39" s="48"/>
      <c r="M39" s="48"/>
      <c r="N39" s="48"/>
      <c r="O39" s="48"/>
      <c r="P39" s="48"/>
      <c r="Q39" s="48"/>
      <c r="R39" s="49"/>
      <c r="AU39" s="52" t="s">
        <v>16</v>
      </c>
      <c r="AV39" s="275">
        <v>2</v>
      </c>
    </row>
    <row r="40" spans="4:48" s="50" customFormat="1" ht="24" hidden="1" x14ac:dyDescent="0.2">
      <c r="D40" s="48"/>
      <c r="E40" s="48"/>
      <c r="F40" s="48"/>
      <c r="G40" s="48"/>
      <c r="H40" s="48"/>
      <c r="I40" s="48"/>
      <c r="J40" s="48"/>
      <c r="K40" s="48"/>
      <c r="L40" s="48"/>
      <c r="M40" s="48"/>
      <c r="N40" s="48"/>
      <c r="O40" s="48"/>
      <c r="P40" s="48"/>
      <c r="Q40" s="48"/>
      <c r="R40" s="49"/>
      <c r="AU40" s="52" t="s">
        <v>19</v>
      </c>
      <c r="AV40" s="275">
        <v>40</v>
      </c>
    </row>
    <row r="41" spans="4:48" s="50" customFormat="1" ht="12.75" hidden="1" x14ac:dyDescent="0.2">
      <c r="D41" s="48"/>
      <c r="E41" s="48"/>
      <c r="F41" s="48"/>
      <c r="G41" s="48"/>
      <c r="H41" s="48"/>
      <c r="I41" s="48"/>
      <c r="J41" s="48"/>
      <c r="K41" s="48"/>
      <c r="L41" s="48"/>
      <c r="M41" s="48"/>
      <c r="N41" s="48"/>
      <c r="O41" s="48"/>
      <c r="P41" s="48"/>
      <c r="Q41" s="48"/>
      <c r="R41" s="49"/>
      <c r="AU41" s="52" t="s">
        <v>21</v>
      </c>
      <c r="AV41" s="275">
        <v>45</v>
      </c>
    </row>
    <row r="42" spans="4:48" s="50" customFormat="1" hidden="1" x14ac:dyDescent="0.25">
      <c r="D42" s="48"/>
      <c r="E42" s="48"/>
      <c r="F42" s="48"/>
      <c r="G42" s="48"/>
      <c r="H42" s="48"/>
      <c r="I42" s="48"/>
      <c r="J42" s="48"/>
      <c r="K42" s="48"/>
      <c r="L42" s="48"/>
      <c r="M42" s="48"/>
      <c r="N42" s="48"/>
      <c r="O42" s="48"/>
      <c r="P42" s="48"/>
      <c r="Q42" s="48"/>
      <c r="R42" s="49"/>
      <c r="AU42" t="s">
        <v>381</v>
      </c>
      <c r="AV42" s="275">
        <v>25</v>
      </c>
    </row>
    <row r="43" spans="4:48" s="50" customFormat="1" hidden="1" x14ac:dyDescent="0.25">
      <c r="D43" s="48"/>
      <c r="E43" s="48"/>
      <c r="F43" s="48"/>
      <c r="G43" s="48"/>
      <c r="H43" s="48"/>
      <c r="I43" s="48"/>
      <c r="J43" s="48"/>
      <c r="K43" s="48"/>
      <c r="L43" s="48"/>
      <c r="M43" s="48"/>
      <c r="N43" s="48"/>
      <c r="O43" s="48"/>
      <c r="P43" s="48"/>
      <c r="Q43" s="48"/>
      <c r="R43" s="49"/>
      <c r="AU43" t="s">
        <v>382</v>
      </c>
      <c r="AV43" s="275">
        <v>25</v>
      </c>
    </row>
    <row r="44" spans="4:48" s="50" customFormat="1" ht="24" hidden="1" x14ac:dyDescent="0.2">
      <c r="D44" s="48"/>
      <c r="E44" s="48"/>
      <c r="F44" s="48"/>
      <c r="G44" s="48"/>
      <c r="H44" s="48"/>
      <c r="I44" s="48"/>
      <c r="J44" s="48"/>
      <c r="K44" s="48"/>
      <c r="L44" s="48"/>
      <c r="M44" s="48"/>
      <c r="N44" s="48"/>
      <c r="O44" s="48"/>
      <c r="P44" s="48"/>
      <c r="Q44" s="48"/>
      <c r="R44" s="49"/>
      <c r="AU44" s="52" t="s">
        <v>25</v>
      </c>
      <c r="AV44" s="275">
        <v>100</v>
      </c>
    </row>
    <row r="45" spans="4:48" s="50" customFormat="1" ht="12.75" hidden="1" x14ac:dyDescent="0.2">
      <c r="D45" s="48"/>
      <c r="E45" s="48"/>
      <c r="F45" s="48"/>
      <c r="G45" s="48"/>
      <c r="H45" s="48"/>
      <c r="I45" s="48"/>
      <c r="J45" s="48"/>
      <c r="K45" s="48"/>
      <c r="L45" s="48"/>
      <c r="M45" s="48"/>
      <c r="N45" s="48"/>
      <c r="O45" s="48"/>
      <c r="P45" s="48"/>
      <c r="Q45" s="48"/>
      <c r="R45" s="49"/>
      <c r="AU45" s="52" t="s">
        <v>27</v>
      </c>
      <c r="AV45" s="275">
        <v>89.4</v>
      </c>
    </row>
    <row r="46" spans="4:48" s="50" customFormat="1" ht="24" hidden="1" x14ac:dyDescent="0.2">
      <c r="D46" s="48"/>
      <c r="E46" s="48"/>
      <c r="F46" s="48"/>
      <c r="G46" s="48"/>
      <c r="H46" s="48"/>
      <c r="I46" s="48"/>
      <c r="J46" s="48"/>
      <c r="K46" s="48"/>
      <c r="L46" s="48"/>
      <c r="M46" s="48"/>
      <c r="N46" s="48"/>
      <c r="O46" s="48"/>
      <c r="P46" s="48"/>
      <c r="Q46" s="48"/>
      <c r="R46" s="49"/>
      <c r="AU46" s="52" t="s">
        <v>29</v>
      </c>
      <c r="AV46" s="275">
        <v>100</v>
      </c>
    </row>
    <row r="47" spans="4:48" s="50" customFormat="1" ht="48" hidden="1" x14ac:dyDescent="0.2">
      <c r="D47" s="48"/>
      <c r="E47" s="48"/>
      <c r="F47" s="48"/>
      <c r="G47" s="48"/>
      <c r="H47" s="48"/>
      <c r="I47" s="48"/>
      <c r="J47" s="48"/>
      <c r="K47" s="48"/>
      <c r="L47" s="48"/>
      <c r="M47" s="48"/>
      <c r="N47" s="48"/>
      <c r="O47" s="48"/>
      <c r="P47" s="48"/>
      <c r="Q47" s="48"/>
      <c r="R47" s="49"/>
      <c r="AU47" s="52" t="s">
        <v>31</v>
      </c>
      <c r="AV47" s="275">
        <v>666.7</v>
      </c>
    </row>
    <row r="48" spans="4:48" s="50" customFormat="1" ht="24" hidden="1" x14ac:dyDescent="0.2">
      <c r="D48" s="48"/>
      <c r="E48" s="48"/>
      <c r="F48" s="48"/>
      <c r="G48" s="48"/>
      <c r="H48" s="48"/>
      <c r="I48" s="48"/>
      <c r="J48" s="48"/>
      <c r="K48" s="48"/>
      <c r="L48" s="48"/>
      <c r="M48" s="48"/>
      <c r="N48" s="48"/>
      <c r="O48" s="48"/>
      <c r="P48" s="48"/>
      <c r="Q48" s="48"/>
      <c r="R48" s="49"/>
      <c r="AU48" s="52" t="s">
        <v>33</v>
      </c>
      <c r="AV48" s="275">
        <v>1000</v>
      </c>
    </row>
    <row r="49" spans="4:48" s="50" customFormat="1" ht="24" hidden="1" x14ac:dyDescent="0.2">
      <c r="D49" s="48"/>
      <c r="E49" s="48"/>
      <c r="F49" s="48"/>
      <c r="G49" s="48"/>
      <c r="H49" s="48"/>
      <c r="I49" s="48"/>
      <c r="J49" s="48"/>
      <c r="K49" s="48"/>
      <c r="L49" s="48"/>
      <c r="M49" s="48"/>
      <c r="N49" s="48"/>
      <c r="O49" s="48"/>
      <c r="P49" s="48"/>
      <c r="Q49" s="48"/>
      <c r="R49" s="49"/>
      <c r="AU49" s="52" t="s">
        <v>35</v>
      </c>
      <c r="AV49" s="275">
        <v>1000</v>
      </c>
    </row>
    <row r="50" spans="4:48" s="50" customFormat="1" ht="12.75" hidden="1" x14ac:dyDescent="0.2">
      <c r="D50" s="48"/>
      <c r="E50" s="48"/>
      <c r="F50" s="48"/>
      <c r="G50" s="48"/>
      <c r="H50" s="48"/>
      <c r="I50" s="48"/>
      <c r="J50" s="48"/>
      <c r="K50" s="48"/>
      <c r="L50" s="48"/>
      <c r="M50" s="48"/>
      <c r="N50" s="48"/>
      <c r="O50" s="48"/>
      <c r="P50" s="48"/>
      <c r="Q50" s="48"/>
      <c r="R50" s="49"/>
      <c r="AU50" s="52" t="s">
        <v>37</v>
      </c>
      <c r="AV50" s="275">
        <v>20</v>
      </c>
    </row>
    <row r="51" spans="4:48" s="50" customFormat="1" ht="12.75" hidden="1" x14ac:dyDescent="0.2">
      <c r="D51" s="48"/>
      <c r="E51" s="48"/>
      <c r="F51" s="48"/>
      <c r="G51" s="48"/>
      <c r="H51" s="48"/>
      <c r="I51" s="48"/>
      <c r="J51" s="48"/>
      <c r="K51" s="48"/>
      <c r="L51" s="48"/>
      <c r="M51" s="48"/>
      <c r="N51" s="48"/>
      <c r="O51" s="48"/>
      <c r="P51" s="48"/>
      <c r="Q51" s="48"/>
      <c r="R51" s="49"/>
      <c r="AU51" s="52" t="s">
        <v>39</v>
      </c>
      <c r="AV51" s="275">
        <v>333</v>
      </c>
    </row>
    <row r="52" spans="4:48" s="50" customFormat="1" ht="12.75" hidden="1" x14ac:dyDescent="0.2">
      <c r="D52" s="48"/>
      <c r="E52" s="48"/>
      <c r="F52" s="48"/>
      <c r="G52" s="48"/>
      <c r="H52" s="48"/>
      <c r="I52" s="48"/>
      <c r="J52" s="48"/>
      <c r="K52" s="48"/>
      <c r="L52" s="48"/>
      <c r="M52" s="48"/>
      <c r="N52" s="48"/>
      <c r="O52" s="48"/>
      <c r="P52" s="48"/>
      <c r="Q52" s="48"/>
      <c r="R52" s="49"/>
      <c r="AU52" s="52" t="s">
        <v>41</v>
      </c>
      <c r="AV52" s="275">
        <v>10</v>
      </c>
    </row>
    <row r="53" spans="4:48" s="50" customFormat="1" ht="12.75" hidden="1" x14ac:dyDescent="0.2">
      <c r="D53" s="48"/>
      <c r="E53" s="48"/>
      <c r="F53" s="48"/>
      <c r="G53" s="48"/>
      <c r="H53" s="48"/>
      <c r="I53" s="48"/>
      <c r="J53" s="48"/>
      <c r="K53" s="48"/>
      <c r="L53" s="48"/>
      <c r="M53" s="48"/>
      <c r="N53" s="48"/>
      <c r="O53" s="48"/>
      <c r="P53" s="48"/>
      <c r="Q53" s="48"/>
      <c r="R53" s="49"/>
      <c r="AU53" s="52" t="s">
        <v>43</v>
      </c>
      <c r="AV53" s="275">
        <v>10</v>
      </c>
    </row>
    <row r="54" spans="4:48" s="50" customFormat="1" ht="12.75" hidden="1" x14ac:dyDescent="0.2">
      <c r="D54" s="48"/>
      <c r="E54" s="48"/>
      <c r="F54" s="48"/>
      <c r="G54" s="48"/>
      <c r="H54" s="48"/>
      <c r="I54" s="48"/>
      <c r="J54" s="48"/>
      <c r="K54" s="48"/>
      <c r="L54" s="48"/>
      <c r="M54" s="48"/>
      <c r="N54" s="48"/>
      <c r="O54" s="48"/>
      <c r="P54" s="48"/>
      <c r="Q54" s="48"/>
      <c r="R54" s="49"/>
      <c r="AU54" s="52" t="s">
        <v>45</v>
      </c>
      <c r="AV54" s="275">
        <v>100</v>
      </c>
    </row>
    <row r="55" spans="4:48" s="50" customFormat="1" ht="12.75" hidden="1" x14ac:dyDescent="0.2">
      <c r="D55" s="48"/>
      <c r="E55" s="48"/>
      <c r="F55" s="48"/>
      <c r="G55" s="48"/>
      <c r="H55" s="48"/>
      <c r="I55" s="48"/>
      <c r="J55" s="48"/>
      <c r="K55" s="48"/>
      <c r="L55" s="48"/>
      <c r="M55" s="48"/>
      <c r="N55" s="48"/>
      <c r="O55" s="48"/>
      <c r="P55" s="48"/>
      <c r="Q55" s="48"/>
      <c r="R55" s="49"/>
      <c r="AU55" s="52" t="s">
        <v>47</v>
      </c>
      <c r="AV55" s="275">
        <v>143</v>
      </c>
    </row>
    <row r="56" spans="4:48" s="50" customFormat="1" ht="12.75" hidden="1" x14ac:dyDescent="0.2">
      <c r="D56" s="48"/>
      <c r="E56" s="48"/>
      <c r="F56" s="48"/>
      <c r="G56" s="48"/>
      <c r="H56" s="48"/>
      <c r="I56" s="48"/>
      <c r="J56" s="48"/>
      <c r="K56" s="48"/>
      <c r="L56" s="48"/>
      <c r="M56" s="48"/>
      <c r="N56" s="48"/>
      <c r="O56" s="48"/>
      <c r="P56" s="48"/>
      <c r="Q56" s="48"/>
      <c r="R56" s="49"/>
      <c r="AU56" s="52" t="s">
        <v>49</v>
      </c>
      <c r="AV56" s="275">
        <v>25</v>
      </c>
    </row>
    <row r="57" spans="4:48" s="50" customFormat="1" ht="12.75" hidden="1" x14ac:dyDescent="0.2">
      <c r="D57" s="48"/>
      <c r="E57" s="48"/>
      <c r="F57" s="48"/>
      <c r="G57" s="48"/>
      <c r="H57" s="48"/>
      <c r="I57" s="48"/>
      <c r="J57" s="48"/>
      <c r="K57" s="48"/>
      <c r="L57" s="48"/>
      <c r="M57" s="48"/>
      <c r="N57" s="48"/>
      <c r="O57" s="48"/>
      <c r="P57" s="48"/>
      <c r="Q57" s="48"/>
      <c r="R57" s="49"/>
      <c r="AU57" s="52" t="s">
        <v>51</v>
      </c>
      <c r="AV57" s="275">
        <v>5</v>
      </c>
    </row>
    <row r="58" spans="4:48" s="50" customFormat="1" ht="12.75" hidden="1" x14ac:dyDescent="0.2">
      <c r="D58" s="48"/>
      <c r="E58" s="48"/>
      <c r="F58" s="48"/>
      <c r="G58" s="48"/>
      <c r="H58" s="48"/>
      <c r="I58" s="48"/>
      <c r="J58" s="48"/>
      <c r="K58" s="48"/>
      <c r="L58" s="48"/>
      <c r="M58" s="48"/>
      <c r="N58" s="48"/>
      <c r="O58" s="48"/>
      <c r="P58" s="48"/>
      <c r="Q58" s="48"/>
      <c r="R58" s="49"/>
      <c r="AU58" s="52" t="s">
        <v>53</v>
      </c>
      <c r="AV58" s="275">
        <v>33.299999999999997</v>
      </c>
    </row>
    <row r="59" spans="4:48" s="50" customFormat="1" ht="12.75" hidden="1" x14ac:dyDescent="0.2">
      <c r="D59" s="48"/>
      <c r="E59" s="48"/>
      <c r="F59" s="48"/>
      <c r="G59" s="48"/>
      <c r="H59" s="48"/>
      <c r="I59" s="48"/>
      <c r="J59" s="48"/>
      <c r="K59" s="48"/>
      <c r="L59" s="48"/>
      <c r="M59" s="48"/>
      <c r="N59" s="48"/>
      <c r="O59" s="48"/>
      <c r="P59" s="48"/>
      <c r="Q59" s="48"/>
      <c r="R59" s="49"/>
      <c r="AU59" s="52" t="s">
        <v>55</v>
      </c>
      <c r="AV59" s="275">
        <v>50</v>
      </c>
    </row>
    <row r="60" spans="4:48" s="50" customFormat="1" ht="12.75" hidden="1" x14ac:dyDescent="0.2">
      <c r="D60" s="48"/>
      <c r="E60" s="48"/>
      <c r="F60" s="48"/>
      <c r="G60" s="48"/>
      <c r="H60" s="48"/>
      <c r="I60" s="48"/>
      <c r="J60" s="48"/>
      <c r="K60" s="48"/>
      <c r="L60" s="48"/>
      <c r="M60" s="48"/>
      <c r="N60" s="48"/>
      <c r="O60" s="48"/>
      <c r="P60" s="48"/>
      <c r="Q60" s="48"/>
      <c r="R60" s="49"/>
      <c r="AU60" s="52" t="s">
        <v>57</v>
      </c>
      <c r="AV60" s="275">
        <v>5</v>
      </c>
    </row>
    <row r="61" spans="4:48" s="50" customFormat="1" ht="12.75" hidden="1" x14ac:dyDescent="0.2">
      <c r="D61" s="48"/>
      <c r="E61" s="48"/>
      <c r="F61" s="48"/>
      <c r="G61" s="48"/>
      <c r="H61" s="48"/>
      <c r="I61" s="48"/>
      <c r="J61" s="48"/>
      <c r="K61" s="48"/>
      <c r="L61" s="48"/>
      <c r="M61" s="48"/>
      <c r="N61" s="48"/>
      <c r="O61" s="48"/>
      <c r="P61" s="48"/>
      <c r="Q61" s="48"/>
      <c r="R61" s="49"/>
      <c r="AU61" s="52" t="s">
        <v>59</v>
      </c>
      <c r="AV61" s="275">
        <v>500</v>
      </c>
    </row>
    <row r="62" spans="4:48" s="50" customFormat="1" ht="24" hidden="1" x14ac:dyDescent="0.2">
      <c r="D62" s="48"/>
      <c r="E62" s="48"/>
      <c r="F62" s="48"/>
      <c r="G62" s="48"/>
      <c r="H62" s="48"/>
      <c r="I62" s="48"/>
      <c r="J62" s="48"/>
      <c r="K62" s="48"/>
      <c r="L62" s="48"/>
      <c r="M62" s="48"/>
      <c r="N62" s="48"/>
      <c r="O62" s="48"/>
      <c r="P62" s="48"/>
      <c r="Q62" s="48"/>
      <c r="R62" s="49"/>
      <c r="AU62" s="52" t="s">
        <v>61</v>
      </c>
      <c r="AV62" s="275">
        <v>2</v>
      </c>
    </row>
    <row r="63" spans="4:48" s="50" customFormat="1" ht="12.75" hidden="1" x14ac:dyDescent="0.2">
      <c r="D63" s="48"/>
      <c r="E63" s="48"/>
      <c r="F63" s="48"/>
      <c r="G63" s="48"/>
      <c r="H63" s="48"/>
      <c r="I63" s="48"/>
      <c r="J63" s="48"/>
      <c r="K63" s="48"/>
      <c r="L63" s="48"/>
      <c r="M63" s="48"/>
      <c r="N63" s="48"/>
      <c r="O63" s="48"/>
      <c r="P63" s="48"/>
      <c r="Q63" s="48"/>
      <c r="R63" s="49"/>
      <c r="AU63" s="52" t="s">
        <v>63</v>
      </c>
      <c r="AV63" s="275">
        <v>1.67</v>
      </c>
    </row>
    <row r="64" spans="4:48" s="50" customFormat="1" ht="12.75" hidden="1" x14ac:dyDescent="0.2">
      <c r="D64" s="48"/>
      <c r="E64" s="48"/>
      <c r="F64" s="48"/>
      <c r="G64" s="48"/>
      <c r="H64" s="48"/>
      <c r="I64" s="48"/>
      <c r="J64" s="48"/>
      <c r="K64" s="48"/>
      <c r="L64" s="48"/>
      <c r="M64" s="48"/>
      <c r="N64" s="48"/>
      <c r="O64" s="48"/>
      <c r="P64" s="48"/>
      <c r="Q64" s="48"/>
      <c r="R64" s="49"/>
      <c r="AU64" s="52" t="s">
        <v>65</v>
      </c>
      <c r="AV64" s="275">
        <v>1</v>
      </c>
    </row>
    <row r="65" spans="1:63" s="50" customFormat="1" ht="12.75" hidden="1" x14ac:dyDescent="0.2">
      <c r="D65" s="48"/>
      <c r="E65" s="48"/>
      <c r="F65" s="48"/>
      <c r="G65" s="48"/>
      <c r="H65" s="48"/>
      <c r="I65" s="48"/>
      <c r="J65" s="48"/>
      <c r="K65" s="48"/>
      <c r="L65" s="48"/>
      <c r="M65" s="48"/>
      <c r="N65" s="48"/>
      <c r="O65" s="48"/>
      <c r="P65" s="48"/>
      <c r="Q65" s="48"/>
      <c r="R65" s="49"/>
      <c r="AU65" s="52" t="s">
        <v>67</v>
      </c>
      <c r="AV65" s="275">
        <v>333</v>
      </c>
    </row>
    <row r="66" spans="1:63" s="50" customFormat="1" ht="24" hidden="1" x14ac:dyDescent="0.2">
      <c r="D66" s="48"/>
      <c r="E66" s="48"/>
      <c r="F66" s="48"/>
      <c r="G66" s="48"/>
      <c r="H66" s="48"/>
      <c r="I66" s="48"/>
      <c r="J66" s="48"/>
      <c r="K66" s="48"/>
      <c r="L66" s="48"/>
      <c r="M66" s="48"/>
      <c r="N66" s="48"/>
      <c r="O66" s="48"/>
      <c r="P66" s="48"/>
      <c r="Q66" s="48"/>
      <c r="R66" s="49"/>
      <c r="AU66" s="52" t="s">
        <v>69</v>
      </c>
      <c r="AV66" s="275">
        <v>33.299999999999997</v>
      </c>
    </row>
    <row r="67" spans="1:63" s="50" customFormat="1" ht="96" hidden="1" x14ac:dyDescent="0.2">
      <c r="D67" s="48"/>
      <c r="E67" s="48"/>
      <c r="F67" s="48"/>
      <c r="G67" s="48"/>
      <c r="H67" s="48"/>
      <c r="I67" s="48"/>
      <c r="J67" s="48"/>
      <c r="K67" s="48"/>
      <c r="L67" s="48"/>
      <c r="M67" s="48"/>
      <c r="N67" s="48"/>
      <c r="O67" s="48"/>
      <c r="P67" s="48"/>
      <c r="Q67" s="48"/>
      <c r="R67" s="49"/>
      <c r="AU67" s="54" t="s">
        <v>30</v>
      </c>
      <c r="AV67" s="275">
        <v>1.26</v>
      </c>
    </row>
    <row r="68" spans="1:63" s="50" customFormat="1" ht="12.75" hidden="1" x14ac:dyDescent="0.2">
      <c r="D68" s="48"/>
      <c r="E68" s="48"/>
      <c r="F68" s="48"/>
      <c r="G68" s="48"/>
      <c r="H68" s="48"/>
      <c r="I68" s="48"/>
      <c r="J68" s="48"/>
      <c r="K68" s="48"/>
      <c r="L68" s="48"/>
      <c r="M68" s="48"/>
      <c r="N68" s="48"/>
      <c r="O68" s="48"/>
      <c r="P68" s="48"/>
      <c r="Q68" s="48"/>
      <c r="R68" s="49"/>
      <c r="AU68" s="52" t="s">
        <v>76</v>
      </c>
      <c r="AV68" s="55"/>
    </row>
    <row r="69" spans="1:63" hidden="1" x14ac:dyDescent="0.25"/>
    <row r="70" spans="1:63" hidden="1" x14ac:dyDescent="0.25"/>
    <row r="71" spans="1:63" hidden="1" x14ac:dyDescent="0.25"/>
    <row r="72" spans="1:63" hidden="1" x14ac:dyDescent="0.25"/>
    <row r="73" spans="1:63" hidden="1" x14ac:dyDescent="0.25"/>
    <row r="74" spans="1:63" hidden="1" x14ac:dyDescent="0.25"/>
    <row r="75" spans="1:63" x14ac:dyDescent="0.25">
      <c r="A75" s="379" t="s">
        <v>72</v>
      </c>
      <c r="B75" s="379"/>
      <c r="C75" s="379"/>
      <c r="D75" s="379"/>
      <c r="E75" s="379"/>
      <c r="F75" s="379"/>
      <c r="G75" s="379"/>
      <c r="H75" s="379"/>
      <c r="I75" s="379"/>
    </row>
    <row r="76" spans="1:63" hidden="1" x14ac:dyDescent="0.25">
      <c r="A76" s="114"/>
      <c r="B76" s="114"/>
      <c r="C76" s="114"/>
      <c r="D76" s="110">
        <f>IF(D78=$AU$68,D80,D78)</f>
        <v>0</v>
      </c>
      <c r="E76" s="110">
        <f>IF(E78=$AU$68,E80,E78)</f>
        <v>0</v>
      </c>
      <c r="F76" s="110">
        <f>IF(F78=$AU$68,F80,F78)</f>
        <v>0</v>
      </c>
      <c r="G76" s="110">
        <f t="shared" ref="G76:BK76" si="0">IF(G78=$AU$68,G80,G78)</f>
        <v>0</v>
      </c>
      <c r="H76" s="110">
        <f t="shared" si="0"/>
        <v>0</v>
      </c>
      <c r="I76" s="110">
        <f t="shared" si="0"/>
        <v>0</v>
      </c>
      <c r="J76" s="110">
        <f t="shared" si="0"/>
        <v>0</v>
      </c>
      <c r="K76" s="110">
        <f t="shared" si="0"/>
        <v>0</v>
      </c>
      <c r="L76" s="110">
        <f t="shared" si="0"/>
        <v>0</v>
      </c>
      <c r="M76" s="110">
        <f t="shared" si="0"/>
        <v>0</v>
      </c>
      <c r="N76" s="110">
        <f t="shared" si="0"/>
        <v>0</v>
      </c>
      <c r="O76" s="110">
        <f t="shared" si="0"/>
        <v>0</v>
      </c>
      <c r="P76" s="110">
        <f t="shared" si="0"/>
        <v>0</v>
      </c>
      <c r="Q76" s="110">
        <f t="shared" si="0"/>
        <v>0</v>
      </c>
      <c r="R76" s="110">
        <f t="shared" si="0"/>
        <v>0</v>
      </c>
      <c r="S76" s="110">
        <f t="shared" si="0"/>
        <v>0</v>
      </c>
      <c r="T76" s="110">
        <f t="shared" si="0"/>
        <v>0</v>
      </c>
      <c r="U76" s="110">
        <f t="shared" si="0"/>
        <v>0</v>
      </c>
      <c r="V76" s="110">
        <f t="shared" si="0"/>
        <v>0</v>
      </c>
      <c r="W76" s="110">
        <f t="shared" si="0"/>
        <v>0</v>
      </c>
      <c r="X76" s="110">
        <f t="shared" si="0"/>
        <v>0</v>
      </c>
      <c r="Y76" s="110">
        <f t="shared" si="0"/>
        <v>0</v>
      </c>
      <c r="Z76" s="110">
        <f t="shared" si="0"/>
        <v>0</v>
      </c>
      <c r="AA76" s="110">
        <f t="shared" si="0"/>
        <v>0</v>
      </c>
      <c r="AB76" s="110">
        <f t="shared" si="0"/>
        <v>0</v>
      </c>
      <c r="AC76" s="110">
        <f t="shared" si="0"/>
        <v>0</v>
      </c>
      <c r="AD76" s="110">
        <f t="shared" si="0"/>
        <v>0</v>
      </c>
      <c r="AE76" s="110">
        <f t="shared" si="0"/>
        <v>0</v>
      </c>
      <c r="AF76" s="110">
        <f t="shared" si="0"/>
        <v>0</v>
      </c>
      <c r="AG76" s="110">
        <f t="shared" si="0"/>
        <v>0</v>
      </c>
      <c r="AH76" s="110">
        <f t="shared" si="0"/>
        <v>0</v>
      </c>
      <c r="AI76" s="110">
        <f t="shared" si="0"/>
        <v>0</v>
      </c>
      <c r="AJ76" s="110">
        <f t="shared" si="0"/>
        <v>0</v>
      </c>
      <c r="AK76" s="110">
        <f t="shared" si="0"/>
        <v>0</v>
      </c>
      <c r="AL76" s="110">
        <f t="shared" si="0"/>
        <v>0</v>
      </c>
      <c r="AM76" s="110">
        <f t="shared" si="0"/>
        <v>0</v>
      </c>
      <c r="AN76" s="110">
        <f t="shared" si="0"/>
        <v>0</v>
      </c>
      <c r="AO76" s="110">
        <f t="shared" si="0"/>
        <v>0</v>
      </c>
      <c r="AP76" s="110">
        <f t="shared" si="0"/>
        <v>0</v>
      </c>
      <c r="AQ76" s="110">
        <f t="shared" si="0"/>
        <v>0</v>
      </c>
      <c r="AR76" s="110">
        <f t="shared" si="0"/>
        <v>0</v>
      </c>
      <c r="AS76" s="110">
        <f t="shared" si="0"/>
        <v>0</v>
      </c>
      <c r="AT76" s="110">
        <f t="shared" si="0"/>
        <v>0</v>
      </c>
      <c r="AU76" s="110">
        <f t="shared" si="0"/>
        <v>0</v>
      </c>
      <c r="AV76" s="110">
        <f t="shared" si="0"/>
        <v>0</v>
      </c>
      <c r="AW76" s="110">
        <f t="shared" si="0"/>
        <v>0</v>
      </c>
      <c r="AX76" s="110">
        <f t="shared" si="0"/>
        <v>0</v>
      </c>
      <c r="AY76" s="110">
        <f t="shared" si="0"/>
        <v>0</v>
      </c>
      <c r="AZ76" s="110">
        <f t="shared" si="0"/>
        <v>0</v>
      </c>
      <c r="BA76" s="110">
        <f t="shared" si="0"/>
        <v>0</v>
      </c>
      <c r="BB76" s="110">
        <f t="shared" si="0"/>
        <v>0</v>
      </c>
      <c r="BC76" s="110">
        <f t="shared" si="0"/>
        <v>0</v>
      </c>
      <c r="BD76" s="110">
        <f t="shared" si="0"/>
        <v>0</v>
      </c>
      <c r="BE76" s="110">
        <f t="shared" si="0"/>
        <v>0</v>
      </c>
      <c r="BF76" s="110">
        <f t="shared" si="0"/>
        <v>0</v>
      </c>
      <c r="BG76" s="110">
        <f t="shared" si="0"/>
        <v>0</v>
      </c>
      <c r="BH76" s="110">
        <f t="shared" si="0"/>
        <v>0</v>
      </c>
      <c r="BI76" s="110">
        <f t="shared" si="0"/>
        <v>0</v>
      </c>
      <c r="BJ76" s="110">
        <f t="shared" si="0"/>
        <v>0</v>
      </c>
      <c r="BK76" s="110">
        <f t="shared" si="0"/>
        <v>0</v>
      </c>
    </row>
    <row r="77" spans="1:63" ht="57" thickBot="1" x14ac:dyDescent="0.3">
      <c r="A77" s="133" t="s">
        <v>145</v>
      </c>
      <c r="B77" s="376" t="s">
        <v>351</v>
      </c>
      <c r="C77" s="376"/>
      <c r="D77" s="348" t="s">
        <v>212</v>
      </c>
      <c r="E77" s="349"/>
      <c r="F77" s="349"/>
      <c r="G77" s="349"/>
      <c r="H77" s="349"/>
      <c r="I77" s="349"/>
      <c r="J77" s="349"/>
      <c r="K77" s="349"/>
      <c r="L77" s="349"/>
      <c r="M77" s="349"/>
      <c r="N77" s="349"/>
      <c r="O77" s="349"/>
      <c r="P77" s="349"/>
      <c r="Q77" s="349"/>
      <c r="R77" s="349"/>
      <c r="S77" s="349"/>
      <c r="T77" s="349"/>
      <c r="U77" s="349"/>
      <c r="V77" s="349"/>
      <c r="W77" s="349"/>
      <c r="X77" s="349"/>
      <c r="Y77" s="349"/>
      <c r="Z77" s="349"/>
      <c r="AA77" s="349"/>
      <c r="AB77" s="349"/>
      <c r="AC77" s="349"/>
      <c r="AD77" s="349"/>
      <c r="AE77" s="349"/>
      <c r="AF77" s="349"/>
      <c r="AG77" s="349"/>
      <c r="AH77" s="349"/>
      <c r="AI77" s="349"/>
      <c r="AJ77" s="349"/>
      <c r="AK77" s="349"/>
      <c r="AL77" s="349"/>
      <c r="AM77" s="349"/>
      <c r="AN77" s="349"/>
      <c r="AO77" s="349"/>
      <c r="AP77" s="349"/>
      <c r="AQ77" s="349"/>
      <c r="AR77" s="349"/>
      <c r="AS77" s="349"/>
      <c r="AT77" s="349"/>
      <c r="AU77" s="349"/>
      <c r="AV77" s="349"/>
      <c r="AW77" s="349"/>
      <c r="AX77" s="349"/>
      <c r="AY77" s="349"/>
      <c r="AZ77" s="349"/>
      <c r="BA77" s="349"/>
      <c r="BB77" s="349"/>
      <c r="BC77" s="349"/>
      <c r="BD77" s="349"/>
      <c r="BE77" s="349"/>
      <c r="BF77" s="349"/>
      <c r="BG77" s="349"/>
      <c r="BH77" s="349"/>
      <c r="BI77" s="349"/>
      <c r="BJ77" s="349"/>
      <c r="BK77" s="349"/>
    </row>
    <row r="78" spans="1:63" s="63" customFormat="1" x14ac:dyDescent="0.25">
      <c r="A78" s="382">
        <v>1</v>
      </c>
      <c r="B78" s="358" t="s">
        <v>218</v>
      </c>
      <c r="C78" s="359"/>
      <c r="D78" s="115"/>
      <c r="E78" s="115"/>
      <c r="F78" s="115"/>
      <c r="G78" s="115"/>
      <c r="H78" s="115"/>
      <c r="I78" s="115"/>
      <c r="J78" s="115"/>
      <c r="K78" s="115"/>
      <c r="L78" s="115"/>
      <c r="M78" s="115"/>
      <c r="N78" s="115"/>
      <c r="O78" s="115"/>
      <c r="P78" s="115"/>
      <c r="Q78" s="115"/>
      <c r="R78" s="115"/>
      <c r="S78" s="115"/>
      <c r="T78" s="115"/>
      <c r="U78" s="115"/>
      <c r="V78" s="115"/>
      <c r="W78" s="115"/>
      <c r="X78" s="115"/>
      <c r="Y78" s="115"/>
      <c r="Z78" s="115"/>
      <c r="AA78" s="115"/>
      <c r="AB78" s="115"/>
      <c r="AC78" s="115"/>
      <c r="AD78" s="115"/>
      <c r="AE78" s="115"/>
      <c r="AF78" s="115"/>
      <c r="AG78" s="115"/>
      <c r="AH78" s="115"/>
      <c r="AI78" s="115"/>
      <c r="AJ78" s="115"/>
      <c r="AK78" s="115"/>
      <c r="AL78" s="115"/>
      <c r="AM78" s="115"/>
      <c r="AN78" s="115"/>
      <c r="AO78" s="115"/>
      <c r="AP78" s="115"/>
      <c r="AQ78" s="115"/>
      <c r="AR78" s="115"/>
      <c r="AS78" s="115"/>
      <c r="AT78" s="115"/>
      <c r="AU78" s="115"/>
      <c r="AV78" s="115"/>
      <c r="AW78" s="115"/>
      <c r="AX78" s="115"/>
      <c r="AY78" s="115"/>
      <c r="AZ78" s="115"/>
      <c r="BA78" s="115"/>
      <c r="BB78" s="115"/>
      <c r="BC78" s="115"/>
      <c r="BD78" s="115"/>
      <c r="BE78" s="115"/>
      <c r="BF78" s="115"/>
      <c r="BG78" s="116"/>
      <c r="BH78" s="116"/>
      <c r="BI78" s="116"/>
      <c r="BJ78" s="116"/>
      <c r="BK78" s="116"/>
    </row>
    <row r="79" spans="1:63" s="63" customFormat="1" ht="36" customHeight="1" x14ac:dyDescent="0.25">
      <c r="A79" s="383"/>
      <c r="B79" s="380" t="s">
        <v>256</v>
      </c>
      <c r="C79" s="381"/>
      <c r="D79" s="135" t="str">
        <f>IF(D78=$AU$68,"Introduceti poluantul în celula 1.1","")</f>
        <v/>
      </c>
      <c r="E79" s="135" t="str">
        <f>IF(E78=$AU$68,"Introduceti poluantul în celula 1.1","")</f>
        <v/>
      </c>
      <c r="F79" s="135" t="str">
        <f t="shared" ref="F79:AG79" si="1">IF(F78=$AU$68,"Introduceti poluantul în celula 1.1","")</f>
        <v/>
      </c>
      <c r="G79" s="135" t="str">
        <f t="shared" si="1"/>
        <v/>
      </c>
      <c r="H79" s="135" t="str">
        <f t="shared" si="1"/>
        <v/>
      </c>
      <c r="I79" s="135" t="str">
        <f t="shared" si="1"/>
        <v/>
      </c>
      <c r="J79" s="135" t="str">
        <f t="shared" si="1"/>
        <v/>
      </c>
      <c r="K79" s="135" t="str">
        <f t="shared" si="1"/>
        <v/>
      </c>
      <c r="L79" s="135" t="str">
        <f t="shared" si="1"/>
        <v/>
      </c>
      <c r="M79" s="135" t="str">
        <f t="shared" si="1"/>
        <v/>
      </c>
      <c r="N79" s="135" t="str">
        <f t="shared" si="1"/>
        <v/>
      </c>
      <c r="O79" s="135" t="str">
        <f t="shared" si="1"/>
        <v/>
      </c>
      <c r="P79" s="135" t="str">
        <f t="shared" si="1"/>
        <v/>
      </c>
      <c r="Q79" s="135" t="str">
        <f t="shared" si="1"/>
        <v/>
      </c>
      <c r="R79" s="135" t="str">
        <f t="shared" si="1"/>
        <v/>
      </c>
      <c r="S79" s="135" t="str">
        <f t="shared" si="1"/>
        <v/>
      </c>
      <c r="T79" s="135" t="str">
        <f t="shared" si="1"/>
        <v/>
      </c>
      <c r="U79" s="135" t="str">
        <f t="shared" si="1"/>
        <v/>
      </c>
      <c r="V79" s="135" t="str">
        <f t="shared" si="1"/>
        <v/>
      </c>
      <c r="W79" s="135" t="str">
        <f t="shared" si="1"/>
        <v/>
      </c>
      <c r="X79" s="135" t="str">
        <f t="shared" si="1"/>
        <v/>
      </c>
      <c r="Y79" s="135" t="str">
        <f t="shared" si="1"/>
        <v/>
      </c>
      <c r="Z79" s="135" t="str">
        <f t="shared" si="1"/>
        <v/>
      </c>
      <c r="AA79" s="135" t="str">
        <f t="shared" si="1"/>
        <v/>
      </c>
      <c r="AB79" s="135" t="str">
        <f t="shared" si="1"/>
        <v/>
      </c>
      <c r="AC79" s="135" t="str">
        <f t="shared" si="1"/>
        <v/>
      </c>
      <c r="AD79" s="135" t="str">
        <f t="shared" si="1"/>
        <v/>
      </c>
      <c r="AE79" s="135" t="str">
        <f t="shared" si="1"/>
        <v/>
      </c>
      <c r="AF79" s="135" t="str">
        <f t="shared" si="1"/>
        <v/>
      </c>
      <c r="AG79" s="135" t="str">
        <f t="shared" si="1"/>
        <v/>
      </c>
      <c r="AH79" s="135" t="str">
        <f t="shared" ref="AH79:AP79" si="2">IF(AH78=$AU$68,"Introduceti poluantul în celula 1.1","")</f>
        <v/>
      </c>
      <c r="AI79" s="135" t="str">
        <f t="shared" si="2"/>
        <v/>
      </c>
      <c r="AJ79" s="135" t="str">
        <f t="shared" si="2"/>
        <v/>
      </c>
      <c r="AK79" s="135" t="str">
        <f t="shared" si="2"/>
        <v/>
      </c>
      <c r="AL79" s="135" t="str">
        <f t="shared" si="2"/>
        <v/>
      </c>
      <c r="AM79" s="135" t="str">
        <f t="shared" si="2"/>
        <v/>
      </c>
      <c r="AN79" s="135" t="str">
        <f t="shared" si="2"/>
        <v/>
      </c>
      <c r="AO79" s="135" t="str">
        <f t="shared" si="2"/>
        <v/>
      </c>
      <c r="AP79" s="135" t="str">
        <f t="shared" si="2"/>
        <v/>
      </c>
      <c r="AQ79" s="135" t="str">
        <f t="shared" ref="AQ79:BG79" si="3">IF(AQ78=$AU$68,"Introduceti poluantul în celula 1.1","")</f>
        <v/>
      </c>
      <c r="AR79" s="135" t="str">
        <f t="shared" si="3"/>
        <v/>
      </c>
      <c r="AS79" s="135" t="str">
        <f t="shared" si="3"/>
        <v/>
      </c>
      <c r="AT79" s="135" t="str">
        <f t="shared" si="3"/>
        <v/>
      </c>
      <c r="AU79" s="135" t="str">
        <f t="shared" si="3"/>
        <v/>
      </c>
      <c r="AV79" s="135" t="str">
        <f t="shared" si="3"/>
        <v/>
      </c>
      <c r="AW79" s="135" t="str">
        <f t="shared" si="3"/>
        <v/>
      </c>
      <c r="AX79" s="135" t="str">
        <f t="shared" si="3"/>
        <v/>
      </c>
      <c r="AY79" s="135" t="str">
        <f t="shared" si="3"/>
        <v/>
      </c>
      <c r="AZ79" s="135" t="str">
        <f t="shared" si="3"/>
        <v/>
      </c>
      <c r="BA79" s="135" t="str">
        <f t="shared" si="3"/>
        <v/>
      </c>
      <c r="BB79" s="135" t="str">
        <f t="shared" si="3"/>
        <v/>
      </c>
      <c r="BC79" s="135" t="str">
        <f t="shared" si="3"/>
        <v/>
      </c>
      <c r="BD79" s="135" t="str">
        <f t="shared" si="3"/>
        <v/>
      </c>
      <c r="BE79" s="135" t="str">
        <f t="shared" si="3"/>
        <v/>
      </c>
      <c r="BF79" s="135" t="str">
        <f t="shared" si="3"/>
        <v/>
      </c>
      <c r="BG79" s="135" t="str">
        <f t="shared" si="3"/>
        <v/>
      </c>
      <c r="BH79" s="135" t="str">
        <f t="shared" ref="BH79:BI79" si="4">IF(BH78=$AU$68,"Introduceti poluantul în celula 1.1","")</f>
        <v/>
      </c>
      <c r="BI79" s="135" t="str">
        <f t="shared" si="4"/>
        <v/>
      </c>
      <c r="BJ79" s="135" t="str">
        <f t="shared" ref="BJ79:BK79" si="5">IF(BJ78=$AU$68,"Introduceti poluantul în celula 1.1","")</f>
        <v/>
      </c>
      <c r="BK79" s="135" t="str">
        <f t="shared" si="5"/>
        <v/>
      </c>
    </row>
    <row r="80" spans="1:63" ht="24" customHeight="1" x14ac:dyDescent="0.25">
      <c r="A80" s="384" t="s">
        <v>82</v>
      </c>
      <c r="B80" s="377" t="s">
        <v>257</v>
      </c>
      <c r="C80" s="378"/>
      <c r="D80" s="353"/>
      <c r="E80" s="353"/>
      <c r="F80" s="353"/>
      <c r="G80" s="353"/>
      <c r="H80" s="353"/>
      <c r="I80" s="353"/>
      <c r="J80" s="353"/>
      <c r="K80" s="353"/>
      <c r="L80" s="353"/>
      <c r="M80" s="353"/>
      <c r="N80" s="353"/>
      <c r="O80" s="353"/>
      <c r="P80" s="353"/>
      <c r="Q80" s="353"/>
      <c r="R80" s="353"/>
      <c r="S80" s="353"/>
      <c r="T80" s="353"/>
      <c r="U80" s="353"/>
      <c r="V80" s="353"/>
      <c r="W80" s="353"/>
      <c r="X80" s="353"/>
      <c r="Y80" s="353"/>
      <c r="Z80" s="353"/>
      <c r="AA80" s="353"/>
      <c r="AB80" s="353"/>
      <c r="AC80" s="353"/>
      <c r="AD80" s="353"/>
      <c r="AE80" s="353"/>
      <c r="AF80" s="353"/>
      <c r="AG80" s="353"/>
      <c r="AH80" s="353"/>
      <c r="AI80" s="353"/>
      <c r="AJ80" s="353"/>
      <c r="AK80" s="353"/>
      <c r="AL80" s="353"/>
      <c r="AM80" s="353"/>
      <c r="AN80" s="353"/>
      <c r="AO80" s="353"/>
      <c r="AP80" s="353"/>
      <c r="AQ80" s="353"/>
      <c r="AR80" s="353"/>
      <c r="AS80" s="353"/>
      <c r="AT80" s="353"/>
      <c r="AU80" s="353"/>
      <c r="AV80" s="353"/>
      <c r="AW80" s="353"/>
      <c r="AX80" s="353"/>
      <c r="AY80" s="353"/>
      <c r="AZ80" s="353"/>
      <c r="BA80" s="353"/>
      <c r="BB80" s="353"/>
      <c r="BC80" s="353"/>
      <c r="BD80" s="353"/>
      <c r="BE80" s="353"/>
      <c r="BF80" s="353"/>
      <c r="BG80" s="353"/>
      <c r="BH80" s="353"/>
      <c r="BI80" s="353"/>
      <c r="BJ80" s="353"/>
      <c r="BK80" s="353"/>
    </row>
    <row r="81" spans="1:63" ht="27" customHeight="1" x14ac:dyDescent="0.25">
      <c r="A81" s="385"/>
      <c r="B81" s="386" t="s">
        <v>357</v>
      </c>
      <c r="C81" s="386"/>
      <c r="D81" s="353"/>
      <c r="E81" s="353"/>
      <c r="F81" s="353"/>
      <c r="G81" s="353"/>
      <c r="H81" s="353"/>
      <c r="I81" s="353"/>
      <c r="J81" s="353"/>
      <c r="K81" s="353"/>
      <c r="L81" s="353"/>
      <c r="M81" s="353"/>
      <c r="N81" s="353"/>
      <c r="O81" s="353"/>
      <c r="P81" s="353"/>
      <c r="Q81" s="353"/>
      <c r="R81" s="353"/>
      <c r="S81" s="353"/>
      <c r="T81" s="353"/>
      <c r="U81" s="353"/>
      <c r="V81" s="353"/>
      <c r="W81" s="353"/>
      <c r="X81" s="353"/>
      <c r="Y81" s="353"/>
      <c r="Z81" s="353"/>
      <c r="AA81" s="353"/>
      <c r="AB81" s="353"/>
      <c r="AC81" s="353"/>
      <c r="AD81" s="353"/>
      <c r="AE81" s="353"/>
      <c r="AF81" s="353"/>
      <c r="AG81" s="353"/>
      <c r="AH81" s="353"/>
      <c r="AI81" s="353"/>
      <c r="AJ81" s="353"/>
      <c r="AK81" s="353"/>
      <c r="AL81" s="353"/>
      <c r="AM81" s="353"/>
      <c r="AN81" s="353"/>
      <c r="AO81" s="353"/>
      <c r="AP81" s="353"/>
      <c r="AQ81" s="353"/>
      <c r="AR81" s="353"/>
      <c r="AS81" s="353"/>
      <c r="AT81" s="353"/>
      <c r="AU81" s="353"/>
      <c r="AV81" s="353"/>
      <c r="AW81" s="353"/>
      <c r="AX81" s="353"/>
      <c r="AY81" s="353"/>
      <c r="AZ81" s="353"/>
      <c r="BA81" s="353"/>
      <c r="BB81" s="353"/>
      <c r="BC81" s="353"/>
      <c r="BD81" s="353"/>
      <c r="BE81" s="353"/>
      <c r="BF81" s="353"/>
      <c r="BG81" s="353"/>
      <c r="BH81" s="353"/>
      <c r="BI81" s="353"/>
      <c r="BJ81" s="353"/>
      <c r="BK81" s="353"/>
    </row>
    <row r="82" spans="1:63" s="112" customFormat="1" ht="36.950000000000003" customHeight="1" x14ac:dyDescent="0.2">
      <c r="A82" s="370" t="s">
        <v>83</v>
      </c>
      <c r="B82" s="220" t="s">
        <v>329</v>
      </c>
      <c r="C82" s="219" t="s">
        <v>150</v>
      </c>
      <c r="D82" s="277" t="str">
        <f>IF(D78=$AU3,$AV3,IF(D78=$AU4,$AV4,IF(D78=$AU4,$AV4,IF(D78=$AU5,$AV5,IF(D78=$AU6,$AV6,IF(D78=$AU7,$AV7,IF(D78=$AU8,$AV8,IF(D78=$AU9,$AV9,IF(D78=$AU10,$AV10,IF(D78=$AU11,$AV11,IF(D78=$AU12,$AV12,IF(D78=$AU13,$AV13,IF(D78=$AU14,$AV14,IF(D78=$AU15,$AV15,IF(D78=$AU16,$AV16,IF(D78=$AU17,$AV17,IF(D78=$AU18,$AV18,IF(D78=$AU19,$AV19,IF(D78=$AU20,$AV20,IF(D78=$AU21,$AV21,IF(D78=$AU22,$AV22,IF(D78=$AU23,$AV23,IF(D78=$AU24,$AV24,IF(D78=$AU25,$AV25,IF(D78=$AU26,$AV26,IF(D78=$AU27,$AV27,IF(D78=$AU28,$AV28,IF(D78=$AU29,$AV29,IF(D78=$AU30,$AV30,IF(D78=$AU31,$AV31,IF(D78=$AU32,$AV32,IF(D78=$AU33,$AV33,IF(D78=$AU34,$AV34,IF(D78=$AU35,$AV35,IF(D78=$AU36,$AV36,IF(D78=$AU37,$AV37,IF(D78=$AU38,$AV38,IF(D78=$AU39,$AV39,IF(D78=$AU40,$AV40,IF(D78=$AU41,$AV41,IF(D78=$AU42,$AV42,IF(D78=$AU43,$AV43,IF(D78=$AU44,$AV44,IF(D78=$AU45,$AV45,IF(D78=$AU46,$AV46,IF(D78=$AU47,$AV47,IF(D78=$AU48,$AV48,IF(D78=$AU49,$AV49,IF(D78=$AU50,$AV50,IF(D78=$AU51,$AV51,IF(D78=$AU52,$AV52,IF(D78=$AU53,$AV53,IF(D78=$AU54,$AV54,IF(D78=$AU55,$AV55,IF(D78=$AU56,$AV56,IF(D78=$AU57,$AV57,IF(D78=$AU58,$AV58,IF(D78=$AU59,$AV59,IF(D78=$AU60,$AV60,IF(D78=$AU61,$AV61,IF(D78=$AU62,$AV62,IF(D78=$AU63,$AV63,IF(D78=$AU64,$AV64,IF(D78=$AU65,$AV65,IF(D78=$AU66,$AV66,"")))))))))))))))))))))))))))))))))))))))))))))))))))))))))))))))))&amp;IF(D78=$AU67,$AV67,IF(D78=$AU68,"Introduceti CA în celula de mai jos",""))</f>
        <v/>
      </c>
      <c r="E82" s="277" t="str">
        <f t="shared" ref="E82:BK82" si="6">IF(E78=$AU3,$AV3,IF(E78=$AU4,$AV4,IF(E78=$AU4,$AV4,IF(E78=$AU5,$AV5,IF(E78=$AU6,$AV6,IF(E78=$AU7,$AV7,IF(E78=$AU8,$AV8,IF(E78=$AU9,$AV9,IF(E78=$AU10,$AV10,IF(E78=$AU11,$AV11,IF(E78=$AU12,$AV12,IF(E78=$AU13,$AV13,IF(E78=$AU14,$AV14,IF(E78=$AU15,$AV15,IF(E78=$AU16,$AV16,IF(E78=$AU17,$AV17,IF(E78=$AU18,$AV18,IF(E78=$AU19,$AV19,IF(E78=$AU20,$AV20,IF(E78=$AU21,$AV21,IF(E78=$AU22,$AV22,IF(E78=$AU23,$AV23,IF(E78=$AU24,$AV24,IF(E78=$AU25,$AV25,IF(E78=$AU26,$AV26,IF(E78=$AU27,$AV27,IF(E78=$AU28,$AV28,IF(E78=$AU29,$AV29,IF(E78=$AU30,$AV30,IF(E78=$AU31,$AV31,IF(E78=$AU32,$AV32,IF(E78=$AU33,$AV33,IF(E78=$AU34,$AV34,IF(E78=$AU35,$AV35,IF(E78=$AU36,$AV36,IF(E78=$AU37,$AV37,IF(E78=$AU38,$AV38,IF(E78=$AU39,$AV39,IF(E78=$AU40,$AV40,IF(E78=$AU41,$AV41,IF(E78=$AU42,$AV42,IF(E78=$AU43,$AV43,IF(E78=$AU44,$AV44,IF(E78=$AU45,$AV45,IF(E78=$AU46,$AV46,IF(E78=$AU47,$AV47,IF(E78=$AU48,$AV48,IF(E78=$AU49,$AV49,IF(E78=$AU50,$AV50,IF(E78=$AU51,$AV51,IF(E78=$AU52,$AV52,IF(E78=$AU53,$AV53,IF(E78=$AU54,$AV54,IF(E78=$AU55,$AV55,IF(E78=$AU56,$AV56,IF(E78=$AU57,$AV57,IF(E78=$AU58,$AV58,IF(E78=$AU59,$AV59,IF(E78=$AU60,$AV60,IF(E78=$AU61,$AV61,IF(E78=$AU62,$AV62,IF(E78=$AU63,$AV63,IF(E78=$AU64,$AV64,IF(E78=$AU65,$AV65,IF(E78=$AU66,$AV66,"")))))))))))))))))))))))))))))))))))))))))))))))))))))))))))))))))&amp;IF(E78=$AU67,$AV67,IF(E78=$AU68,"Introduceti CA în celula de mai jos",""))</f>
        <v/>
      </c>
      <c r="F82" s="277" t="str">
        <f t="shared" si="6"/>
        <v/>
      </c>
      <c r="G82" s="277" t="str">
        <f t="shared" si="6"/>
        <v/>
      </c>
      <c r="H82" s="277" t="str">
        <f t="shared" si="6"/>
        <v/>
      </c>
      <c r="I82" s="277" t="str">
        <f t="shared" si="6"/>
        <v/>
      </c>
      <c r="J82" s="277" t="str">
        <f t="shared" si="6"/>
        <v/>
      </c>
      <c r="K82" s="277" t="str">
        <f t="shared" si="6"/>
        <v/>
      </c>
      <c r="L82" s="277" t="str">
        <f t="shared" si="6"/>
        <v/>
      </c>
      <c r="M82" s="277" t="str">
        <f t="shared" si="6"/>
        <v/>
      </c>
      <c r="N82" s="277" t="str">
        <f t="shared" si="6"/>
        <v/>
      </c>
      <c r="O82" s="277" t="str">
        <f t="shared" si="6"/>
        <v/>
      </c>
      <c r="P82" s="277" t="str">
        <f t="shared" si="6"/>
        <v/>
      </c>
      <c r="Q82" s="277" t="str">
        <f t="shared" si="6"/>
        <v/>
      </c>
      <c r="R82" s="277" t="str">
        <f t="shared" si="6"/>
        <v/>
      </c>
      <c r="S82" s="277" t="str">
        <f t="shared" si="6"/>
        <v/>
      </c>
      <c r="T82" s="277" t="str">
        <f t="shared" si="6"/>
        <v/>
      </c>
      <c r="U82" s="277" t="str">
        <f t="shared" si="6"/>
        <v/>
      </c>
      <c r="V82" s="277" t="str">
        <f t="shared" si="6"/>
        <v/>
      </c>
      <c r="W82" s="277" t="str">
        <f t="shared" si="6"/>
        <v/>
      </c>
      <c r="X82" s="277" t="str">
        <f t="shared" si="6"/>
        <v/>
      </c>
      <c r="Y82" s="277" t="str">
        <f t="shared" si="6"/>
        <v/>
      </c>
      <c r="Z82" s="277" t="str">
        <f t="shared" si="6"/>
        <v/>
      </c>
      <c r="AA82" s="277" t="str">
        <f t="shared" si="6"/>
        <v/>
      </c>
      <c r="AB82" s="277" t="str">
        <f t="shared" si="6"/>
        <v/>
      </c>
      <c r="AC82" s="277" t="str">
        <f t="shared" si="6"/>
        <v/>
      </c>
      <c r="AD82" s="277" t="str">
        <f t="shared" si="6"/>
        <v/>
      </c>
      <c r="AE82" s="277" t="str">
        <f t="shared" si="6"/>
        <v/>
      </c>
      <c r="AF82" s="277" t="str">
        <f t="shared" si="6"/>
        <v/>
      </c>
      <c r="AG82" s="277" t="str">
        <f t="shared" si="6"/>
        <v/>
      </c>
      <c r="AH82" s="277" t="str">
        <f t="shared" si="6"/>
        <v/>
      </c>
      <c r="AI82" s="277" t="str">
        <f t="shared" si="6"/>
        <v/>
      </c>
      <c r="AJ82" s="277" t="str">
        <f t="shared" si="6"/>
        <v/>
      </c>
      <c r="AK82" s="277" t="str">
        <f t="shared" si="6"/>
        <v/>
      </c>
      <c r="AL82" s="277" t="str">
        <f t="shared" si="6"/>
        <v/>
      </c>
      <c r="AM82" s="277" t="str">
        <f t="shared" si="6"/>
        <v/>
      </c>
      <c r="AN82" s="277" t="str">
        <f t="shared" si="6"/>
        <v/>
      </c>
      <c r="AO82" s="277" t="str">
        <f t="shared" si="6"/>
        <v/>
      </c>
      <c r="AP82" s="277" t="str">
        <f t="shared" si="6"/>
        <v/>
      </c>
      <c r="AQ82" s="277" t="str">
        <f t="shared" si="6"/>
        <v/>
      </c>
      <c r="AR82" s="277" t="str">
        <f t="shared" si="6"/>
        <v/>
      </c>
      <c r="AS82" s="277" t="str">
        <f t="shared" si="6"/>
        <v/>
      </c>
      <c r="AT82" s="277" t="str">
        <f t="shared" si="6"/>
        <v/>
      </c>
      <c r="AU82" s="277" t="str">
        <f t="shared" si="6"/>
        <v/>
      </c>
      <c r="AV82" s="277" t="str">
        <f t="shared" si="6"/>
        <v/>
      </c>
      <c r="AW82" s="277" t="str">
        <f t="shared" si="6"/>
        <v/>
      </c>
      <c r="AX82" s="277" t="str">
        <f t="shared" si="6"/>
        <v/>
      </c>
      <c r="AY82" s="277" t="str">
        <f t="shared" si="6"/>
        <v/>
      </c>
      <c r="AZ82" s="277" t="str">
        <f t="shared" si="6"/>
        <v/>
      </c>
      <c r="BA82" s="277" t="str">
        <f t="shared" si="6"/>
        <v/>
      </c>
      <c r="BB82" s="277" t="str">
        <f t="shared" si="6"/>
        <v/>
      </c>
      <c r="BC82" s="277" t="str">
        <f t="shared" si="6"/>
        <v/>
      </c>
      <c r="BD82" s="277" t="str">
        <f t="shared" si="6"/>
        <v/>
      </c>
      <c r="BE82" s="277" t="str">
        <f t="shared" si="6"/>
        <v/>
      </c>
      <c r="BF82" s="277" t="str">
        <f t="shared" si="6"/>
        <v/>
      </c>
      <c r="BG82" s="277" t="str">
        <f t="shared" si="6"/>
        <v/>
      </c>
      <c r="BH82" s="277" t="str">
        <f t="shared" si="6"/>
        <v/>
      </c>
      <c r="BI82" s="277" t="str">
        <f t="shared" si="6"/>
        <v/>
      </c>
      <c r="BJ82" s="277" t="str">
        <f t="shared" si="6"/>
        <v/>
      </c>
      <c r="BK82" s="277" t="str">
        <f t="shared" si="6"/>
        <v/>
      </c>
    </row>
    <row r="83" spans="1:63" s="85" customFormat="1" ht="27.95" customHeight="1" thickBot="1" x14ac:dyDescent="0.3">
      <c r="A83" s="371"/>
      <c r="B83" s="218" t="s">
        <v>358</v>
      </c>
      <c r="C83" s="223" t="s">
        <v>213</v>
      </c>
      <c r="D83" s="94"/>
      <c r="E83" s="94"/>
      <c r="F83" s="94"/>
      <c r="G83" s="94"/>
      <c r="H83" s="94"/>
      <c r="I83" s="94"/>
      <c r="J83" s="94"/>
      <c r="K83" s="94"/>
      <c r="L83" s="94"/>
      <c r="M83" s="94"/>
      <c r="N83" s="94"/>
      <c r="O83" s="94"/>
      <c r="P83" s="94"/>
      <c r="Q83" s="94"/>
      <c r="R83" s="94"/>
      <c r="S83" s="94"/>
      <c r="T83" s="94"/>
      <c r="U83" s="94"/>
      <c r="V83" s="94"/>
      <c r="W83" s="94"/>
      <c r="X83" s="94"/>
      <c r="Y83" s="94"/>
      <c r="Z83" s="94"/>
      <c r="AA83" s="94"/>
      <c r="AB83" s="94"/>
      <c r="AC83" s="94"/>
      <c r="AD83" s="94"/>
      <c r="AE83" s="94"/>
      <c r="AF83" s="94"/>
      <c r="AG83" s="94"/>
      <c r="AH83" s="94"/>
      <c r="AI83" s="94"/>
      <c r="AJ83" s="94"/>
      <c r="AK83" s="94"/>
      <c r="AL83" s="94"/>
      <c r="AM83" s="94"/>
      <c r="AN83" s="94"/>
      <c r="AO83" s="94"/>
      <c r="AP83" s="94"/>
      <c r="AQ83" s="94"/>
      <c r="AR83" s="94"/>
      <c r="AS83" s="94"/>
      <c r="AT83" s="94"/>
      <c r="AU83" s="94"/>
      <c r="AV83" s="94"/>
      <c r="AW83" s="94"/>
      <c r="AX83" s="94"/>
      <c r="AY83" s="94"/>
      <c r="AZ83" s="94"/>
      <c r="BA83" s="94"/>
      <c r="BB83" s="94"/>
      <c r="BC83" s="94"/>
      <c r="BD83" s="94"/>
      <c r="BE83" s="94"/>
      <c r="BF83" s="94"/>
      <c r="BG83" s="94"/>
      <c r="BH83" s="94"/>
      <c r="BI83" s="94"/>
      <c r="BJ83" s="94"/>
      <c r="BK83" s="94"/>
    </row>
    <row r="84" spans="1:63" ht="30" x14ac:dyDescent="0.25">
      <c r="A84" s="360" t="s">
        <v>133</v>
      </c>
      <c r="B84" s="221" t="s">
        <v>149</v>
      </c>
      <c r="C84" s="222" t="s">
        <v>136</v>
      </c>
      <c r="D84" s="351"/>
      <c r="E84" s="351"/>
      <c r="F84" s="351"/>
      <c r="G84" s="351"/>
      <c r="H84" s="351"/>
      <c r="I84" s="351"/>
      <c r="J84" s="351"/>
      <c r="K84" s="351"/>
      <c r="L84" s="351"/>
      <c r="M84" s="351"/>
      <c r="N84" s="351"/>
      <c r="O84" s="351"/>
      <c r="P84" s="351"/>
      <c r="Q84" s="351"/>
      <c r="R84" s="351"/>
      <c r="S84" s="351"/>
      <c r="T84" s="351"/>
      <c r="U84" s="351"/>
      <c r="V84" s="351"/>
      <c r="W84" s="351"/>
      <c r="X84" s="351"/>
      <c r="Y84" s="351"/>
      <c r="Z84" s="351"/>
      <c r="AA84" s="351"/>
      <c r="AB84" s="351"/>
      <c r="AC84" s="351"/>
      <c r="AD84" s="351"/>
      <c r="AE84" s="351"/>
      <c r="AF84" s="351"/>
      <c r="AG84" s="351"/>
      <c r="AH84" s="351"/>
      <c r="AI84" s="351"/>
      <c r="AJ84" s="351"/>
      <c r="AK84" s="351"/>
      <c r="AL84" s="351"/>
      <c r="AM84" s="351"/>
      <c r="AN84" s="351"/>
      <c r="AO84" s="351"/>
      <c r="AP84" s="351"/>
      <c r="AQ84" s="351"/>
      <c r="AR84" s="351"/>
      <c r="AS84" s="351"/>
      <c r="AT84" s="351"/>
      <c r="AU84" s="351"/>
      <c r="AV84" s="351"/>
      <c r="AW84" s="351"/>
      <c r="AX84" s="351"/>
      <c r="AY84" s="351"/>
      <c r="AZ84" s="351"/>
      <c r="BA84" s="351"/>
      <c r="BB84" s="351"/>
      <c r="BC84" s="351"/>
      <c r="BD84" s="351"/>
      <c r="BE84" s="351"/>
      <c r="BF84" s="351"/>
      <c r="BG84" s="351"/>
      <c r="BH84" s="351"/>
      <c r="BI84" s="351"/>
      <c r="BJ84" s="351"/>
      <c r="BK84" s="351"/>
    </row>
    <row r="85" spans="1:63" ht="37.5" customHeight="1" thickBot="1" x14ac:dyDescent="0.3">
      <c r="A85" s="361"/>
      <c r="B85" s="363" t="s">
        <v>258</v>
      </c>
      <c r="C85" s="369"/>
      <c r="D85" s="351"/>
      <c r="E85" s="351"/>
      <c r="F85" s="351"/>
      <c r="G85" s="351"/>
      <c r="H85" s="351"/>
      <c r="I85" s="351"/>
      <c r="J85" s="351"/>
      <c r="K85" s="351"/>
      <c r="L85" s="351"/>
      <c r="M85" s="351"/>
      <c r="N85" s="351"/>
      <c r="O85" s="351"/>
      <c r="P85" s="351"/>
      <c r="Q85" s="351"/>
      <c r="R85" s="351"/>
      <c r="S85" s="351"/>
      <c r="T85" s="351"/>
      <c r="U85" s="351"/>
      <c r="V85" s="351"/>
      <c r="W85" s="351"/>
      <c r="X85" s="351"/>
      <c r="Y85" s="351"/>
      <c r="Z85" s="351"/>
      <c r="AA85" s="351"/>
      <c r="AB85" s="351"/>
      <c r="AC85" s="351"/>
      <c r="AD85" s="351"/>
      <c r="AE85" s="351"/>
      <c r="AF85" s="351"/>
      <c r="AG85" s="351"/>
      <c r="AH85" s="351"/>
      <c r="AI85" s="351"/>
      <c r="AJ85" s="351"/>
      <c r="AK85" s="351"/>
      <c r="AL85" s="351"/>
      <c r="AM85" s="351"/>
      <c r="AN85" s="351"/>
      <c r="AO85" s="351"/>
      <c r="AP85" s="351"/>
      <c r="AQ85" s="351"/>
      <c r="AR85" s="351"/>
      <c r="AS85" s="351"/>
      <c r="AT85" s="351"/>
      <c r="AU85" s="351"/>
      <c r="AV85" s="351"/>
      <c r="AW85" s="351"/>
      <c r="AX85" s="351"/>
      <c r="AY85" s="351"/>
      <c r="AZ85" s="351"/>
      <c r="BA85" s="351"/>
      <c r="BB85" s="351"/>
      <c r="BC85" s="351"/>
      <c r="BD85" s="351"/>
      <c r="BE85" s="351"/>
      <c r="BF85" s="351"/>
      <c r="BG85" s="351"/>
      <c r="BH85" s="351"/>
      <c r="BI85" s="351"/>
      <c r="BJ85" s="351"/>
      <c r="BK85" s="351"/>
    </row>
    <row r="86" spans="1:63" x14ac:dyDescent="0.25">
      <c r="A86" s="360" t="s">
        <v>134</v>
      </c>
      <c r="B86" s="118" t="s">
        <v>219</v>
      </c>
      <c r="C86" s="132" t="s">
        <v>136</v>
      </c>
      <c r="D86" s="354"/>
      <c r="E86" s="354"/>
      <c r="F86" s="354"/>
      <c r="G86" s="354"/>
      <c r="H86" s="354"/>
      <c r="I86" s="354"/>
      <c r="J86" s="354"/>
      <c r="K86" s="354"/>
      <c r="L86" s="354"/>
      <c r="M86" s="354"/>
      <c r="N86" s="354"/>
      <c r="O86" s="354"/>
      <c r="P86" s="354"/>
      <c r="Q86" s="354"/>
      <c r="R86" s="354"/>
      <c r="S86" s="354"/>
      <c r="T86" s="354"/>
      <c r="U86" s="354"/>
      <c r="V86" s="354"/>
      <c r="W86" s="354"/>
      <c r="X86" s="354"/>
      <c r="Y86" s="354"/>
      <c r="Z86" s="354"/>
      <c r="AA86" s="354"/>
      <c r="AB86" s="354"/>
      <c r="AC86" s="354"/>
      <c r="AD86" s="354"/>
      <c r="AE86" s="354"/>
      <c r="AF86" s="354"/>
      <c r="AG86" s="354"/>
      <c r="AH86" s="354"/>
      <c r="AI86" s="354"/>
      <c r="AJ86" s="354"/>
      <c r="AK86" s="354"/>
      <c r="AL86" s="354"/>
      <c r="AM86" s="354"/>
      <c r="AN86" s="354"/>
      <c r="AO86" s="354"/>
      <c r="AP86" s="354"/>
      <c r="AQ86" s="354"/>
      <c r="AR86" s="354"/>
      <c r="AS86" s="354"/>
      <c r="AT86" s="354"/>
      <c r="AU86" s="354"/>
      <c r="AV86" s="354"/>
      <c r="AW86" s="354"/>
      <c r="AX86" s="354"/>
      <c r="AY86" s="354"/>
      <c r="AZ86" s="354"/>
      <c r="BA86" s="354"/>
      <c r="BB86" s="354"/>
      <c r="BC86" s="354"/>
      <c r="BD86" s="354"/>
      <c r="BE86" s="354"/>
      <c r="BF86" s="354"/>
      <c r="BG86" s="354"/>
      <c r="BH86" s="354"/>
      <c r="BI86" s="354"/>
      <c r="BJ86" s="354"/>
      <c r="BK86" s="354"/>
    </row>
    <row r="87" spans="1:63" ht="25.5" customHeight="1" thickBot="1" x14ac:dyDescent="0.3">
      <c r="A87" s="361"/>
      <c r="B87" s="362" t="s">
        <v>331</v>
      </c>
      <c r="C87" s="363"/>
      <c r="D87" s="354"/>
      <c r="E87" s="354"/>
      <c r="F87" s="354"/>
      <c r="G87" s="354"/>
      <c r="H87" s="354"/>
      <c r="I87" s="354"/>
      <c r="J87" s="354"/>
      <c r="K87" s="354"/>
      <c r="L87" s="354"/>
      <c r="M87" s="354"/>
      <c r="N87" s="354"/>
      <c r="O87" s="354"/>
      <c r="P87" s="354"/>
      <c r="Q87" s="354"/>
      <c r="R87" s="354"/>
      <c r="S87" s="354"/>
      <c r="T87" s="354"/>
      <c r="U87" s="354"/>
      <c r="V87" s="354"/>
      <c r="W87" s="354"/>
      <c r="X87" s="354"/>
      <c r="Y87" s="354"/>
      <c r="Z87" s="354"/>
      <c r="AA87" s="354"/>
      <c r="AB87" s="354"/>
      <c r="AC87" s="354"/>
      <c r="AD87" s="354"/>
      <c r="AE87" s="354"/>
      <c r="AF87" s="354"/>
      <c r="AG87" s="354"/>
      <c r="AH87" s="354"/>
      <c r="AI87" s="354"/>
      <c r="AJ87" s="354"/>
      <c r="AK87" s="354"/>
      <c r="AL87" s="354"/>
      <c r="AM87" s="354"/>
      <c r="AN87" s="354"/>
      <c r="AO87" s="354"/>
      <c r="AP87" s="354"/>
      <c r="AQ87" s="354"/>
      <c r="AR87" s="354"/>
      <c r="AS87" s="354"/>
      <c r="AT87" s="354"/>
      <c r="AU87" s="354"/>
      <c r="AV87" s="354"/>
      <c r="AW87" s="354"/>
      <c r="AX87" s="354"/>
      <c r="AY87" s="354"/>
      <c r="AZ87" s="354"/>
      <c r="BA87" s="354"/>
      <c r="BB87" s="354"/>
      <c r="BC87" s="354"/>
      <c r="BD87" s="354"/>
      <c r="BE87" s="354"/>
      <c r="BF87" s="354"/>
      <c r="BG87" s="354"/>
      <c r="BH87" s="354"/>
      <c r="BI87" s="354"/>
      <c r="BJ87" s="354"/>
      <c r="BK87" s="354"/>
    </row>
    <row r="88" spans="1:63" ht="15.75" thickBot="1" x14ac:dyDescent="0.3">
      <c r="A88" s="360" t="s">
        <v>135</v>
      </c>
      <c r="B88" s="118" t="s">
        <v>219</v>
      </c>
      <c r="C88" s="131" t="s">
        <v>6</v>
      </c>
      <c r="D88" s="355" t="str">
        <f t="shared" ref="D88:AG88" si="7">IFERROR(IF(D78=$AU$68,D83*D86,D82*D86),"")</f>
        <v/>
      </c>
      <c r="E88" s="355" t="str">
        <f t="shared" si="7"/>
        <v/>
      </c>
      <c r="F88" s="355" t="str">
        <f t="shared" si="7"/>
        <v/>
      </c>
      <c r="G88" s="355" t="str">
        <f t="shared" si="7"/>
        <v/>
      </c>
      <c r="H88" s="355" t="str">
        <f t="shared" si="7"/>
        <v/>
      </c>
      <c r="I88" s="355" t="str">
        <f t="shared" si="7"/>
        <v/>
      </c>
      <c r="J88" s="355" t="str">
        <f t="shared" si="7"/>
        <v/>
      </c>
      <c r="K88" s="355" t="str">
        <f t="shared" si="7"/>
        <v/>
      </c>
      <c r="L88" s="355" t="str">
        <f t="shared" si="7"/>
        <v/>
      </c>
      <c r="M88" s="355" t="str">
        <f t="shared" si="7"/>
        <v/>
      </c>
      <c r="N88" s="355" t="str">
        <f t="shared" si="7"/>
        <v/>
      </c>
      <c r="O88" s="355" t="str">
        <f t="shared" si="7"/>
        <v/>
      </c>
      <c r="P88" s="355" t="str">
        <f t="shared" si="7"/>
        <v/>
      </c>
      <c r="Q88" s="355" t="str">
        <f t="shared" si="7"/>
        <v/>
      </c>
      <c r="R88" s="355" t="str">
        <f t="shared" si="7"/>
        <v/>
      </c>
      <c r="S88" s="355" t="str">
        <f t="shared" si="7"/>
        <v/>
      </c>
      <c r="T88" s="355" t="str">
        <f t="shared" si="7"/>
        <v/>
      </c>
      <c r="U88" s="355" t="str">
        <f t="shared" si="7"/>
        <v/>
      </c>
      <c r="V88" s="355" t="str">
        <f t="shared" si="7"/>
        <v/>
      </c>
      <c r="W88" s="355" t="str">
        <f t="shared" si="7"/>
        <v/>
      </c>
      <c r="X88" s="355" t="str">
        <f t="shared" si="7"/>
        <v/>
      </c>
      <c r="Y88" s="355" t="str">
        <f t="shared" si="7"/>
        <v/>
      </c>
      <c r="Z88" s="355" t="str">
        <f t="shared" si="7"/>
        <v/>
      </c>
      <c r="AA88" s="355" t="str">
        <f t="shared" si="7"/>
        <v/>
      </c>
      <c r="AB88" s="355" t="str">
        <f t="shared" si="7"/>
        <v/>
      </c>
      <c r="AC88" s="355" t="str">
        <f t="shared" si="7"/>
        <v/>
      </c>
      <c r="AD88" s="355" t="str">
        <f t="shared" si="7"/>
        <v/>
      </c>
      <c r="AE88" s="355" t="str">
        <f t="shared" si="7"/>
        <v/>
      </c>
      <c r="AF88" s="355" t="str">
        <f t="shared" si="7"/>
        <v/>
      </c>
      <c r="AG88" s="355" t="str">
        <f t="shared" si="7"/>
        <v/>
      </c>
      <c r="AH88" s="355" t="str">
        <f t="shared" ref="AH88:AP88" si="8">IFERROR(IF(AH78=$AU$68,AH83*AH86,AH82*AH86),"")</f>
        <v/>
      </c>
      <c r="AI88" s="355" t="str">
        <f t="shared" si="8"/>
        <v/>
      </c>
      <c r="AJ88" s="355" t="str">
        <f t="shared" si="8"/>
        <v/>
      </c>
      <c r="AK88" s="355" t="str">
        <f t="shared" si="8"/>
        <v/>
      </c>
      <c r="AL88" s="355" t="str">
        <f t="shared" si="8"/>
        <v/>
      </c>
      <c r="AM88" s="355" t="str">
        <f t="shared" si="8"/>
        <v/>
      </c>
      <c r="AN88" s="355" t="str">
        <f t="shared" si="8"/>
        <v/>
      </c>
      <c r="AO88" s="355" t="str">
        <f t="shared" si="8"/>
        <v/>
      </c>
      <c r="AP88" s="355" t="str">
        <f t="shared" si="8"/>
        <v/>
      </c>
      <c r="AQ88" s="355" t="str">
        <f t="shared" ref="AQ88:BG88" si="9">IFERROR(IF(AQ78=$AU$68,AQ83*AQ86,AQ82*AQ86),"")</f>
        <v/>
      </c>
      <c r="AR88" s="355" t="str">
        <f t="shared" si="9"/>
        <v/>
      </c>
      <c r="AS88" s="355" t="str">
        <f t="shared" si="9"/>
        <v/>
      </c>
      <c r="AT88" s="355" t="str">
        <f t="shared" si="9"/>
        <v/>
      </c>
      <c r="AU88" s="355" t="str">
        <f t="shared" si="9"/>
        <v/>
      </c>
      <c r="AV88" s="355" t="str">
        <f t="shared" si="9"/>
        <v/>
      </c>
      <c r="AW88" s="355" t="str">
        <f t="shared" si="9"/>
        <v/>
      </c>
      <c r="AX88" s="355" t="str">
        <f t="shared" si="9"/>
        <v/>
      </c>
      <c r="AY88" s="355" t="str">
        <f t="shared" si="9"/>
        <v/>
      </c>
      <c r="AZ88" s="355" t="str">
        <f t="shared" si="9"/>
        <v/>
      </c>
      <c r="BA88" s="355" t="str">
        <f t="shared" si="9"/>
        <v/>
      </c>
      <c r="BB88" s="355" t="str">
        <f t="shared" si="9"/>
        <v/>
      </c>
      <c r="BC88" s="355" t="str">
        <f t="shared" si="9"/>
        <v/>
      </c>
      <c r="BD88" s="355" t="str">
        <f t="shared" si="9"/>
        <v/>
      </c>
      <c r="BE88" s="355" t="str">
        <f t="shared" si="9"/>
        <v/>
      </c>
      <c r="BF88" s="355" t="str">
        <f t="shared" si="9"/>
        <v/>
      </c>
      <c r="BG88" s="355" t="str">
        <f t="shared" si="9"/>
        <v/>
      </c>
      <c r="BH88" s="355" t="str">
        <f t="shared" ref="BH88:BI88" si="10">IFERROR(IF(BH78=$AU$68,BH83*BH86,BH82*BH86),"")</f>
        <v/>
      </c>
      <c r="BI88" s="355" t="str">
        <f t="shared" si="10"/>
        <v/>
      </c>
      <c r="BJ88" s="355" t="str">
        <f t="shared" ref="BJ88:BK88" si="11">IFERROR(IF(BJ78=$AU$68,BJ83*BJ86,BJ82*BJ86),"")</f>
        <v/>
      </c>
      <c r="BK88" s="355" t="str">
        <f t="shared" si="11"/>
        <v/>
      </c>
    </row>
    <row r="89" spans="1:63" ht="27.95" hidden="1" customHeight="1" thickBot="1" x14ac:dyDescent="0.3">
      <c r="A89" s="361"/>
      <c r="B89" s="362" t="s">
        <v>330</v>
      </c>
      <c r="C89" s="363"/>
      <c r="D89" s="356"/>
      <c r="E89" s="356"/>
      <c r="F89" s="356"/>
      <c r="G89" s="356"/>
      <c r="H89" s="356"/>
      <c r="I89" s="356"/>
      <c r="J89" s="356"/>
      <c r="K89" s="356"/>
      <c r="L89" s="356"/>
      <c r="M89" s="356"/>
      <c r="N89" s="356"/>
      <c r="O89" s="356"/>
      <c r="P89" s="356"/>
      <c r="Q89" s="356"/>
      <c r="R89" s="356"/>
      <c r="S89" s="356"/>
      <c r="T89" s="356"/>
      <c r="U89" s="356"/>
      <c r="V89" s="356"/>
      <c r="W89" s="356"/>
      <c r="X89" s="356"/>
      <c r="Y89" s="356"/>
      <c r="Z89" s="356"/>
      <c r="AA89" s="356"/>
      <c r="AB89" s="356"/>
      <c r="AC89" s="356"/>
      <c r="AD89" s="356"/>
      <c r="AE89" s="356"/>
      <c r="AF89" s="356"/>
      <c r="AG89" s="356"/>
      <c r="AH89" s="356"/>
      <c r="AI89" s="356"/>
      <c r="AJ89" s="356"/>
      <c r="AK89" s="356"/>
      <c r="AL89" s="356"/>
      <c r="AM89" s="356"/>
      <c r="AN89" s="356"/>
      <c r="AO89" s="356"/>
      <c r="AP89" s="356"/>
      <c r="AQ89" s="356"/>
      <c r="AR89" s="356"/>
      <c r="AS89" s="356"/>
      <c r="AT89" s="356"/>
      <c r="AU89" s="356"/>
      <c r="AV89" s="356"/>
      <c r="AW89" s="356"/>
      <c r="AX89" s="356"/>
      <c r="AY89" s="356"/>
      <c r="AZ89" s="356"/>
      <c r="BA89" s="356"/>
      <c r="BB89" s="356"/>
      <c r="BC89" s="356"/>
      <c r="BD89" s="356"/>
      <c r="BE89" s="356"/>
      <c r="BF89" s="356"/>
      <c r="BG89" s="356"/>
      <c r="BH89" s="356"/>
      <c r="BI89" s="356"/>
      <c r="BJ89" s="356"/>
      <c r="BK89" s="356"/>
    </row>
    <row r="90" spans="1:63" ht="15.75" thickBot="1" x14ac:dyDescent="0.3">
      <c r="A90" s="360" t="s">
        <v>137</v>
      </c>
      <c r="B90" s="374" t="s">
        <v>1</v>
      </c>
      <c r="C90" s="131" t="s">
        <v>73</v>
      </c>
      <c r="D90" s="254"/>
      <c r="E90" s="255"/>
      <c r="F90" s="255"/>
      <c r="G90" s="255"/>
      <c r="H90" s="255"/>
      <c r="I90" s="255"/>
      <c r="J90" s="255"/>
      <c r="K90" s="255"/>
      <c r="L90" s="255"/>
      <c r="M90" s="255"/>
      <c r="N90" s="255"/>
      <c r="O90" s="255"/>
      <c r="P90" s="255"/>
      <c r="Q90" s="255"/>
      <c r="R90" s="255"/>
      <c r="S90" s="255"/>
      <c r="T90" s="255"/>
      <c r="U90" s="255"/>
      <c r="V90" s="255"/>
      <c r="W90" s="255"/>
      <c r="X90" s="255"/>
      <c r="Y90" s="255"/>
      <c r="Z90" s="255"/>
      <c r="AA90" s="255"/>
      <c r="AB90" s="255"/>
      <c r="AC90" s="255"/>
      <c r="AD90" s="255"/>
      <c r="AE90" s="255"/>
      <c r="AF90" s="255"/>
      <c r="AG90" s="256"/>
      <c r="AH90" s="256"/>
      <c r="AI90" s="256"/>
      <c r="AJ90" s="256"/>
      <c r="AK90" s="256"/>
      <c r="AL90" s="256"/>
      <c r="AM90" s="256"/>
      <c r="AN90" s="256"/>
      <c r="AO90" s="256"/>
      <c r="AP90" s="256"/>
      <c r="AQ90" s="256"/>
      <c r="AR90" s="256"/>
      <c r="AS90" s="256"/>
      <c r="AT90" s="256"/>
      <c r="AU90" s="256"/>
      <c r="AV90" s="256"/>
      <c r="AW90" s="256"/>
      <c r="AX90" s="256"/>
      <c r="AY90" s="256"/>
      <c r="AZ90" s="256"/>
      <c r="BA90" s="256"/>
      <c r="BB90" s="256"/>
      <c r="BC90" s="256"/>
      <c r="BD90" s="256"/>
      <c r="BE90" s="256"/>
      <c r="BF90" s="256"/>
      <c r="BG90" s="256"/>
      <c r="BH90" s="256"/>
      <c r="BI90" s="256"/>
      <c r="BJ90" s="256"/>
      <c r="BK90" s="256"/>
    </row>
    <row r="91" spans="1:63" ht="15.75" thickBot="1" x14ac:dyDescent="0.3">
      <c r="A91" s="364"/>
      <c r="B91" s="375"/>
      <c r="C91" s="134" t="s">
        <v>7</v>
      </c>
      <c r="D91" s="357" t="str">
        <f t="shared" ref="D91:AI91" si="12">IF(D90=$AS5,$AT5,IF(D90=$AS6,$AT6,IF(D90=$AS7,$AT7,IF(D90=$AS8,$AT8,""))))</f>
        <v/>
      </c>
      <c r="E91" s="357" t="str">
        <f t="shared" si="12"/>
        <v/>
      </c>
      <c r="F91" s="357" t="str">
        <f t="shared" si="12"/>
        <v/>
      </c>
      <c r="G91" s="357" t="str">
        <f t="shared" si="12"/>
        <v/>
      </c>
      <c r="H91" s="357" t="str">
        <f t="shared" si="12"/>
        <v/>
      </c>
      <c r="I91" s="357" t="str">
        <f t="shared" si="12"/>
        <v/>
      </c>
      <c r="J91" s="357" t="str">
        <f t="shared" si="12"/>
        <v/>
      </c>
      <c r="K91" s="357" t="str">
        <f t="shared" si="12"/>
        <v/>
      </c>
      <c r="L91" s="357" t="str">
        <f t="shared" si="12"/>
        <v/>
      </c>
      <c r="M91" s="357" t="str">
        <f t="shared" si="12"/>
        <v/>
      </c>
      <c r="N91" s="357" t="str">
        <f t="shared" si="12"/>
        <v/>
      </c>
      <c r="O91" s="357" t="str">
        <f t="shared" si="12"/>
        <v/>
      </c>
      <c r="P91" s="357" t="str">
        <f t="shared" si="12"/>
        <v/>
      </c>
      <c r="Q91" s="357" t="str">
        <f t="shared" si="12"/>
        <v/>
      </c>
      <c r="R91" s="357" t="str">
        <f t="shared" si="12"/>
        <v/>
      </c>
      <c r="S91" s="357" t="str">
        <f t="shared" si="12"/>
        <v/>
      </c>
      <c r="T91" s="357" t="str">
        <f t="shared" si="12"/>
        <v/>
      </c>
      <c r="U91" s="357" t="str">
        <f t="shared" si="12"/>
        <v/>
      </c>
      <c r="V91" s="357" t="str">
        <f t="shared" si="12"/>
        <v/>
      </c>
      <c r="W91" s="357" t="str">
        <f t="shared" si="12"/>
        <v/>
      </c>
      <c r="X91" s="357" t="str">
        <f t="shared" si="12"/>
        <v/>
      </c>
      <c r="Y91" s="357" t="str">
        <f t="shared" si="12"/>
        <v/>
      </c>
      <c r="Z91" s="357" t="str">
        <f t="shared" si="12"/>
        <v/>
      </c>
      <c r="AA91" s="357" t="str">
        <f t="shared" si="12"/>
        <v/>
      </c>
      <c r="AB91" s="357" t="str">
        <f t="shared" si="12"/>
        <v/>
      </c>
      <c r="AC91" s="357" t="str">
        <f t="shared" si="12"/>
        <v/>
      </c>
      <c r="AD91" s="357" t="str">
        <f t="shared" si="12"/>
        <v/>
      </c>
      <c r="AE91" s="357" t="str">
        <f t="shared" si="12"/>
        <v/>
      </c>
      <c r="AF91" s="357" t="str">
        <f t="shared" si="12"/>
        <v/>
      </c>
      <c r="AG91" s="357" t="str">
        <f t="shared" si="12"/>
        <v/>
      </c>
      <c r="AH91" s="357" t="str">
        <f t="shared" si="12"/>
        <v/>
      </c>
      <c r="AI91" s="357" t="str">
        <f t="shared" si="12"/>
        <v/>
      </c>
      <c r="AJ91" s="357" t="str">
        <f t="shared" ref="AJ91:BK91" si="13">IF(AJ90=$AS5,$AT5,IF(AJ90=$AS6,$AT6,IF(AJ90=$AS7,$AT7,IF(AJ90=$AS8,$AT8,""))))</f>
        <v/>
      </c>
      <c r="AK91" s="357" t="str">
        <f t="shared" si="13"/>
        <v/>
      </c>
      <c r="AL91" s="357" t="str">
        <f t="shared" si="13"/>
        <v/>
      </c>
      <c r="AM91" s="357" t="str">
        <f t="shared" si="13"/>
        <v/>
      </c>
      <c r="AN91" s="357" t="str">
        <f t="shared" si="13"/>
        <v/>
      </c>
      <c r="AO91" s="357" t="str">
        <f t="shared" si="13"/>
        <v/>
      </c>
      <c r="AP91" s="357" t="str">
        <f t="shared" si="13"/>
        <v/>
      </c>
      <c r="AQ91" s="357" t="str">
        <f t="shared" si="13"/>
        <v/>
      </c>
      <c r="AR91" s="357" t="str">
        <f t="shared" si="13"/>
        <v/>
      </c>
      <c r="AS91" s="357" t="str">
        <f t="shared" si="13"/>
        <v/>
      </c>
      <c r="AT91" s="357" t="str">
        <f t="shared" si="13"/>
        <v/>
      </c>
      <c r="AU91" s="357" t="str">
        <f t="shared" si="13"/>
        <v/>
      </c>
      <c r="AV91" s="357" t="str">
        <f t="shared" si="13"/>
        <v/>
      </c>
      <c r="AW91" s="357" t="str">
        <f t="shared" si="13"/>
        <v/>
      </c>
      <c r="AX91" s="357" t="str">
        <f t="shared" si="13"/>
        <v/>
      </c>
      <c r="AY91" s="357" t="str">
        <f t="shared" si="13"/>
        <v/>
      </c>
      <c r="AZ91" s="357" t="str">
        <f t="shared" si="13"/>
        <v/>
      </c>
      <c r="BA91" s="357" t="str">
        <f t="shared" si="13"/>
        <v/>
      </c>
      <c r="BB91" s="357" t="str">
        <f t="shared" si="13"/>
        <v/>
      </c>
      <c r="BC91" s="357" t="str">
        <f t="shared" si="13"/>
        <v/>
      </c>
      <c r="BD91" s="357" t="str">
        <f t="shared" si="13"/>
        <v/>
      </c>
      <c r="BE91" s="357" t="str">
        <f t="shared" si="13"/>
        <v/>
      </c>
      <c r="BF91" s="357" t="str">
        <f t="shared" si="13"/>
        <v/>
      </c>
      <c r="BG91" s="357" t="str">
        <f t="shared" si="13"/>
        <v/>
      </c>
      <c r="BH91" s="357" t="str">
        <f t="shared" si="13"/>
        <v/>
      </c>
      <c r="BI91" s="357" t="str">
        <f t="shared" si="13"/>
        <v/>
      </c>
      <c r="BJ91" s="357" t="str">
        <f t="shared" si="13"/>
        <v/>
      </c>
      <c r="BK91" s="357" t="str">
        <f t="shared" si="13"/>
        <v/>
      </c>
    </row>
    <row r="92" spans="1:63" ht="37.5" hidden="1" customHeight="1" thickBot="1" x14ac:dyDescent="0.3">
      <c r="A92" s="361"/>
      <c r="B92" s="362" t="s">
        <v>332</v>
      </c>
      <c r="C92" s="363"/>
      <c r="D92" s="350"/>
      <c r="E92" s="350"/>
      <c r="F92" s="350"/>
      <c r="G92" s="350"/>
      <c r="H92" s="350"/>
      <c r="I92" s="350"/>
      <c r="J92" s="350"/>
      <c r="K92" s="350"/>
      <c r="L92" s="350"/>
      <c r="M92" s="350"/>
      <c r="N92" s="350"/>
      <c r="O92" s="350"/>
      <c r="P92" s="350"/>
      <c r="Q92" s="350"/>
      <c r="R92" s="350"/>
      <c r="S92" s="350"/>
      <c r="T92" s="350"/>
      <c r="U92" s="350"/>
      <c r="V92" s="350"/>
      <c r="W92" s="350"/>
      <c r="X92" s="350"/>
      <c r="Y92" s="350"/>
      <c r="Z92" s="350"/>
      <c r="AA92" s="350"/>
      <c r="AB92" s="350"/>
      <c r="AC92" s="350"/>
      <c r="AD92" s="350"/>
      <c r="AE92" s="350"/>
      <c r="AF92" s="350"/>
      <c r="AG92" s="350"/>
      <c r="AH92" s="350"/>
      <c r="AI92" s="350"/>
      <c r="AJ92" s="350"/>
      <c r="AK92" s="350"/>
      <c r="AL92" s="350"/>
      <c r="AM92" s="350"/>
      <c r="AN92" s="350"/>
      <c r="AO92" s="350"/>
      <c r="AP92" s="350"/>
      <c r="AQ92" s="350"/>
      <c r="AR92" s="350"/>
      <c r="AS92" s="350"/>
      <c r="AT92" s="350"/>
      <c r="AU92" s="350"/>
      <c r="AV92" s="350"/>
      <c r="AW92" s="350"/>
      <c r="AX92" s="350"/>
      <c r="AY92" s="350"/>
      <c r="AZ92" s="350"/>
      <c r="BA92" s="350"/>
      <c r="BB92" s="350"/>
      <c r="BC92" s="350"/>
      <c r="BD92" s="350"/>
      <c r="BE92" s="350"/>
      <c r="BF92" s="350"/>
      <c r="BG92" s="350"/>
      <c r="BH92" s="350"/>
      <c r="BI92" s="350"/>
      <c r="BJ92" s="350"/>
      <c r="BK92" s="350"/>
    </row>
    <row r="93" spans="1:63" ht="30" x14ac:dyDescent="0.25">
      <c r="A93" s="360" t="s">
        <v>139</v>
      </c>
      <c r="B93" s="120" t="s">
        <v>160</v>
      </c>
      <c r="C93" s="131" t="s">
        <v>7</v>
      </c>
      <c r="D93" s="350" t="str">
        <f t="shared" ref="D93" si="14">IFERROR(D88*D91,"")</f>
        <v/>
      </c>
      <c r="E93" s="350" t="str">
        <f t="shared" ref="E93:F93" si="15">IFERROR(E88*E91,"")</f>
        <v/>
      </c>
      <c r="F93" s="350" t="str">
        <f t="shared" si="15"/>
        <v/>
      </c>
      <c r="G93" s="350" t="str">
        <f t="shared" ref="G93:AG93" si="16">IFERROR(G88*G91,"")</f>
        <v/>
      </c>
      <c r="H93" s="350" t="str">
        <f t="shared" si="16"/>
        <v/>
      </c>
      <c r="I93" s="350" t="str">
        <f t="shared" si="16"/>
        <v/>
      </c>
      <c r="J93" s="350" t="str">
        <f t="shared" si="16"/>
        <v/>
      </c>
      <c r="K93" s="350" t="str">
        <f t="shared" si="16"/>
        <v/>
      </c>
      <c r="L93" s="350" t="str">
        <f t="shared" si="16"/>
        <v/>
      </c>
      <c r="M93" s="350" t="str">
        <f t="shared" si="16"/>
        <v/>
      </c>
      <c r="N93" s="350" t="str">
        <f t="shared" si="16"/>
        <v/>
      </c>
      <c r="O93" s="350" t="str">
        <f t="shared" si="16"/>
        <v/>
      </c>
      <c r="P93" s="350" t="str">
        <f t="shared" si="16"/>
        <v/>
      </c>
      <c r="Q93" s="350" t="str">
        <f t="shared" si="16"/>
        <v/>
      </c>
      <c r="R93" s="350" t="str">
        <f t="shared" si="16"/>
        <v/>
      </c>
      <c r="S93" s="350" t="str">
        <f t="shared" si="16"/>
        <v/>
      </c>
      <c r="T93" s="350" t="str">
        <f t="shared" si="16"/>
        <v/>
      </c>
      <c r="U93" s="350" t="str">
        <f t="shared" si="16"/>
        <v/>
      </c>
      <c r="V93" s="350" t="str">
        <f t="shared" si="16"/>
        <v/>
      </c>
      <c r="W93" s="350" t="str">
        <f t="shared" si="16"/>
        <v/>
      </c>
      <c r="X93" s="350" t="str">
        <f t="shared" si="16"/>
        <v/>
      </c>
      <c r="Y93" s="350" t="str">
        <f t="shared" si="16"/>
        <v/>
      </c>
      <c r="Z93" s="350" t="str">
        <f t="shared" si="16"/>
        <v/>
      </c>
      <c r="AA93" s="350" t="str">
        <f t="shared" si="16"/>
        <v/>
      </c>
      <c r="AB93" s="350" t="str">
        <f t="shared" si="16"/>
        <v/>
      </c>
      <c r="AC93" s="350" t="str">
        <f t="shared" si="16"/>
        <v/>
      </c>
      <c r="AD93" s="350" t="str">
        <f t="shared" si="16"/>
        <v/>
      </c>
      <c r="AE93" s="350" t="str">
        <f t="shared" si="16"/>
        <v/>
      </c>
      <c r="AF93" s="350" t="str">
        <f t="shared" si="16"/>
        <v/>
      </c>
      <c r="AG93" s="350" t="str">
        <f t="shared" si="16"/>
        <v/>
      </c>
      <c r="AH93" s="350" t="str">
        <f t="shared" ref="AH93:AP93" si="17">IFERROR(AH88*AH91,"")</f>
        <v/>
      </c>
      <c r="AI93" s="350" t="str">
        <f t="shared" si="17"/>
        <v/>
      </c>
      <c r="AJ93" s="350" t="str">
        <f t="shared" si="17"/>
        <v/>
      </c>
      <c r="AK93" s="350" t="str">
        <f t="shared" si="17"/>
        <v/>
      </c>
      <c r="AL93" s="350" t="str">
        <f t="shared" si="17"/>
        <v/>
      </c>
      <c r="AM93" s="350" t="str">
        <f t="shared" si="17"/>
        <v/>
      </c>
      <c r="AN93" s="350" t="str">
        <f t="shared" si="17"/>
        <v/>
      </c>
      <c r="AO93" s="350" t="str">
        <f t="shared" si="17"/>
        <v/>
      </c>
      <c r="AP93" s="350" t="str">
        <f t="shared" si="17"/>
        <v/>
      </c>
      <c r="AQ93" s="350" t="str">
        <f t="shared" ref="AQ93:BG93" si="18">IFERROR(AQ88*AQ91,"")</f>
        <v/>
      </c>
      <c r="AR93" s="350" t="str">
        <f t="shared" si="18"/>
        <v/>
      </c>
      <c r="AS93" s="350" t="str">
        <f t="shared" si="18"/>
        <v/>
      </c>
      <c r="AT93" s="350" t="str">
        <f t="shared" si="18"/>
        <v/>
      </c>
      <c r="AU93" s="350" t="str">
        <f t="shared" si="18"/>
        <v/>
      </c>
      <c r="AV93" s="350" t="str">
        <f t="shared" si="18"/>
        <v/>
      </c>
      <c r="AW93" s="350" t="str">
        <f t="shared" si="18"/>
        <v/>
      </c>
      <c r="AX93" s="350" t="str">
        <f t="shared" si="18"/>
        <v/>
      </c>
      <c r="AY93" s="350" t="str">
        <f t="shared" si="18"/>
        <v/>
      </c>
      <c r="AZ93" s="350" t="str">
        <f t="shared" si="18"/>
        <v/>
      </c>
      <c r="BA93" s="350" t="str">
        <f t="shared" si="18"/>
        <v/>
      </c>
      <c r="BB93" s="350" t="str">
        <f t="shared" si="18"/>
        <v/>
      </c>
      <c r="BC93" s="350" t="str">
        <f t="shared" si="18"/>
        <v/>
      </c>
      <c r="BD93" s="350" t="str">
        <f t="shared" si="18"/>
        <v/>
      </c>
      <c r="BE93" s="350" t="str">
        <f t="shared" si="18"/>
        <v/>
      </c>
      <c r="BF93" s="350" t="str">
        <f t="shared" si="18"/>
        <v/>
      </c>
      <c r="BG93" s="350" t="str">
        <f t="shared" si="18"/>
        <v/>
      </c>
      <c r="BH93" s="350" t="str">
        <f t="shared" ref="BH93:BI93" si="19">IFERROR(BH88*BH91,"")</f>
        <v/>
      </c>
      <c r="BI93" s="350" t="str">
        <f t="shared" si="19"/>
        <v/>
      </c>
      <c r="BJ93" s="350" t="str">
        <f t="shared" ref="BJ93:BK93" si="20">IFERROR(BJ88*BJ91,"")</f>
        <v/>
      </c>
      <c r="BK93" s="350" t="str">
        <f t="shared" si="20"/>
        <v/>
      </c>
    </row>
    <row r="94" spans="1:63" ht="25.5" hidden="1" customHeight="1" thickBot="1" x14ac:dyDescent="0.3">
      <c r="A94" s="364"/>
      <c r="B94" s="367" t="s">
        <v>333</v>
      </c>
      <c r="C94" s="368"/>
      <c r="D94" s="352"/>
      <c r="E94" s="352"/>
      <c r="F94" s="352"/>
      <c r="G94" s="352"/>
      <c r="H94" s="352"/>
      <c r="I94" s="352"/>
      <c r="J94" s="352"/>
      <c r="K94" s="352"/>
      <c r="L94" s="352"/>
      <c r="M94" s="352"/>
      <c r="N94" s="352"/>
      <c r="O94" s="352"/>
      <c r="P94" s="352"/>
      <c r="Q94" s="352"/>
      <c r="R94" s="352"/>
      <c r="S94" s="352"/>
      <c r="T94" s="352"/>
      <c r="U94" s="352"/>
      <c r="V94" s="352"/>
      <c r="W94" s="352"/>
      <c r="X94" s="352"/>
      <c r="Y94" s="352"/>
      <c r="Z94" s="352"/>
      <c r="AA94" s="352"/>
      <c r="AB94" s="352"/>
      <c r="AC94" s="352"/>
      <c r="AD94" s="352"/>
      <c r="AE94" s="352"/>
      <c r="AF94" s="352"/>
      <c r="AG94" s="352"/>
      <c r="AH94" s="352"/>
      <c r="AI94" s="352"/>
      <c r="AJ94" s="352"/>
      <c r="AK94" s="352"/>
      <c r="AL94" s="352"/>
      <c r="AM94" s="352"/>
      <c r="AN94" s="352"/>
      <c r="AO94" s="352"/>
      <c r="AP94" s="352"/>
      <c r="AQ94" s="352"/>
      <c r="AR94" s="352"/>
      <c r="AS94" s="352"/>
      <c r="AT94" s="352"/>
      <c r="AU94" s="352"/>
      <c r="AV94" s="352"/>
      <c r="AW94" s="352"/>
      <c r="AX94" s="352"/>
      <c r="AY94" s="352"/>
      <c r="AZ94" s="352"/>
      <c r="BA94" s="352"/>
      <c r="BB94" s="352"/>
      <c r="BC94" s="352"/>
      <c r="BD94" s="352"/>
      <c r="BE94" s="352"/>
      <c r="BF94" s="352"/>
      <c r="BG94" s="352"/>
      <c r="BH94" s="352"/>
      <c r="BI94" s="352"/>
      <c r="BJ94" s="352"/>
      <c r="BK94" s="352"/>
    </row>
    <row r="95" spans="1:63" ht="15.75" thickBot="1" x14ac:dyDescent="0.3">
      <c r="A95" s="347" t="s">
        <v>366</v>
      </c>
      <c r="B95" s="347"/>
      <c r="C95" s="347"/>
      <c r="D95" s="347"/>
      <c r="E95" s="347"/>
      <c r="F95" s="347"/>
      <c r="G95" s="347"/>
      <c r="H95" s="347"/>
      <c r="I95" s="347"/>
      <c r="J95" s="347"/>
      <c r="K95" s="347"/>
      <c r="L95" s="347"/>
      <c r="M95" s="347"/>
      <c r="N95" s="347"/>
      <c r="O95" s="347"/>
      <c r="P95" s="347"/>
      <c r="Q95" s="347"/>
      <c r="R95" s="347"/>
      <c r="S95" s="347"/>
      <c r="T95" s="347"/>
      <c r="U95" s="347"/>
      <c r="V95" s="347"/>
      <c r="W95" s="347"/>
      <c r="X95" s="347"/>
      <c r="Y95" s="347"/>
      <c r="Z95" s="347"/>
      <c r="AA95" s="347"/>
      <c r="AB95" s="347"/>
      <c r="AC95" s="347"/>
      <c r="AD95" s="347"/>
      <c r="AE95" s="347"/>
      <c r="AF95" s="347"/>
      <c r="AG95" s="347"/>
      <c r="AH95" s="347"/>
      <c r="AI95" s="347"/>
      <c r="AJ95" s="347"/>
      <c r="AK95" s="347"/>
      <c r="AL95" s="347"/>
      <c r="AM95" s="347"/>
      <c r="AN95" s="347"/>
      <c r="AO95" s="347"/>
      <c r="AP95" s="347"/>
      <c r="AQ95" s="347"/>
      <c r="AR95" s="347"/>
      <c r="AS95" s="347"/>
      <c r="AT95" s="347"/>
      <c r="AU95" s="347"/>
      <c r="AV95" s="347"/>
      <c r="AW95" s="347"/>
      <c r="AX95" s="347"/>
      <c r="AY95" s="347"/>
      <c r="AZ95" s="347"/>
      <c r="BA95" s="347"/>
      <c r="BB95" s="347"/>
      <c r="BC95" s="347"/>
      <c r="BD95" s="347"/>
      <c r="BE95" s="347"/>
      <c r="BF95" s="347"/>
      <c r="BG95" s="347"/>
      <c r="BH95" s="347"/>
      <c r="BI95" s="347"/>
      <c r="BJ95" s="347"/>
      <c r="BK95" s="347"/>
    </row>
    <row r="96" spans="1:63" x14ac:dyDescent="0.25">
      <c r="A96" s="360" t="s">
        <v>140</v>
      </c>
      <c r="B96" s="117" t="s">
        <v>138</v>
      </c>
      <c r="C96" s="132" t="s">
        <v>136</v>
      </c>
      <c r="D96" s="351"/>
      <c r="E96" s="351"/>
      <c r="F96" s="351"/>
      <c r="G96" s="351"/>
      <c r="H96" s="351"/>
      <c r="I96" s="351"/>
      <c r="J96" s="351"/>
      <c r="K96" s="351"/>
      <c r="L96" s="351"/>
      <c r="M96" s="351"/>
      <c r="N96" s="351"/>
      <c r="O96" s="351"/>
      <c r="P96" s="351"/>
      <c r="Q96" s="351"/>
      <c r="R96" s="351"/>
      <c r="S96" s="351"/>
      <c r="T96" s="351"/>
      <c r="U96" s="351"/>
      <c r="V96" s="351"/>
      <c r="W96" s="351"/>
      <c r="X96" s="351"/>
      <c r="Y96" s="351"/>
      <c r="Z96" s="351"/>
      <c r="AA96" s="351"/>
      <c r="AB96" s="351"/>
      <c r="AC96" s="351"/>
      <c r="AD96" s="351"/>
      <c r="AE96" s="351"/>
      <c r="AF96" s="351"/>
      <c r="AG96" s="351"/>
      <c r="AH96" s="351"/>
      <c r="AI96" s="351"/>
      <c r="AJ96" s="351"/>
      <c r="AK96" s="351"/>
      <c r="AL96" s="351"/>
      <c r="AM96" s="351"/>
      <c r="AN96" s="351"/>
      <c r="AO96" s="351"/>
      <c r="AP96" s="351"/>
      <c r="AQ96" s="351"/>
      <c r="AR96" s="351"/>
      <c r="AS96" s="351"/>
      <c r="AT96" s="351"/>
      <c r="AU96" s="351"/>
      <c r="AV96" s="351"/>
      <c r="AW96" s="351"/>
      <c r="AX96" s="351"/>
      <c r="AY96" s="351"/>
      <c r="AZ96" s="351"/>
      <c r="BA96" s="351"/>
      <c r="BB96" s="351"/>
      <c r="BC96" s="351"/>
      <c r="BD96" s="351"/>
      <c r="BE96" s="351"/>
      <c r="BF96" s="351"/>
      <c r="BG96" s="351"/>
      <c r="BH96" s="351"/>
      <c r="BI96" s="351"/>
      <c r="BJ96" s="351"/>
      <c r="BK96" s="351"/>
    </row>
    <row r="97" spans="1:63" ht="37.5" customHeight="1" thickBot="1" x14ac:dyDescent="0.3">
      <c r="A97" s="361"/>
      <c r="B97" s="362" t="s">
        <v>387</v>
      </c>
      <c r="C97" s="363"/>
      <c r="D97" s="351"/>
      <c r="E97" s="351"/>
      <c r="F97" s="351"/>
      <c r="G97" s="351"/>
      <c r="H97" s="351"/>
      <c r="I97" s="351"/>
      <c r="J97" s="351"/>
      <c r="K97" s="351"/>
      <c r="L97" s="351"/>
      <c r="M97" s="351"/>
      <c r="N97" s="351"/>
      <c r="O97" s="351"/>
      <c r="P97" s="351"/>
      <c r="Q97" s="351"/>
      <c r="R97" s="351"/>
      <c r="S97" s="351"/>
      <c r="T97" s="351"/>
      <c r="U97" s="351"/>
      <c r="V97" s="351"/>
      <c r="W97" s="351"/>
      <c r="X97" s="351"/>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351"/>
      <c r="AY97" s="351"/>
      <c r="AZ97" s="351"/>
      <c r="BA97" s="351"/>
      <c r="BB97" s="351"/>
      <c r="BC97" s="351"/>
      <c r="BD97" s="351"/>
      <c r="BE97" s="351"/>
      <c r="BF97" s="351"/>
      <c r="BG97" s="351"/>
      <c r="BH97" s="351"/>
      <c r="BI97" s="351"/>
      <c r="BJ97" s="351"/>
      <c r="BK97" s="351"/>
    </row>
    <row r="98" spans="1:63" x14ac:dyDescent="0.25">
      <c r="A98" s="360" t="s">
        <v>141</v>
      </c>
      <c r="B98" s="117" t="s">
        <v>138</v>
      </c>
      <c r="C98" s="131" t="s">
        <v>6</v>
      </c>
      <c r="D98" s="351"/>
      <c r="E98" s="351"/>
      <c r="F98" s="351"/>
      <c r="G98" s="351"/>
      <c r="H98" s="351"/>
      <c r="I98" s="351"/>
      <c r="J98" s="351"/>
      <c r="K98" s="351"/>
      <c r="L98" s="351"/>
      <c r="M98" s="351"/>
      <c r="N98" s="351"/>
      <c r="O98" s="351"/>
      <c r="P98" s="351"/>
      <c r="Q98" s="351"/>
      <c r="R98" s="351"/>
      <c r="S98" s="351"/>
      <c r="T98" s="351"/>
      <c r="U98" s="351"/>
      <c r="V98" s="351"/>
      <c r="W98" s="351"/>
      <c r="X98" s="351"/>
      <c r="Y98" s="351"/>
      <c r="Z98" s="351"/>
      <c r="AA98" s="351"/>
      <c r="AB98" s="351"/>
      <c r="AC98" s="351"/>
      <c r="AD98" s="351"/>
      <c r="AE98" s="351"/>
      <c r="AF98" s="351"/>
      <c r="AG98" s="351"/>
      <c r="AH98" s="351"/>
      <c r="AI98" s="351"/>
      <c r="AJ98" s="351"/>
      <c r="AK98" s="351"/>
      <c r="AL98" s="351"/>
      <c r="AM98" s="351"/>
      <c r="AN98" s="351"/>
      <c r="AO98" s="351"/>
      <c r="AP98" s="351"/>
      <c r="AQ98" s="351"/>
      <c r="AR98" s="351"/>
      <c r="AS98" s="351"/>
      <c r="AT98" s="351"/>
      <c r="AU98" s="351"/>
      <c r="AV98" s="351"/>
      <c r="AW98" s="351"/>
      <c r="AX98" s="351"/>
      <c r="AY98" s="351"/>
      <c r="AZ98" s="351"/>
      <c r="BA98" s="351"/>
      <c r="BB98" s="351"/>
      <c r="BC98" s="351"/>
      <c r="BD98" s="351"/>
      <c r="BE98" s="351"/>
      <c r="BF98" s="351"/>
      <c r="BG98" s="351"/>
      <c r="BH98" s="351"/>
      <c r="BI98" s="351"/>
      <c r="BJ98" s="351"/>
      <c r="BK98" s="351"/>
    </row>
    <row r="99" spans="1:63" ht="26.25" customHeight="1" thickBot="1" x14ac:dyDescent="0.3">
      <c r="A99" s="361"/>
      <c r="B99" s="362" t="s">
        <v>359</v>
      </c>
      <c r="C99" s="363"/>
      <c r="D99" s="351"/>
      <c r="E99" s="351"/>
      <c r="F99" s="351"/>
      <c r="G99" s="351"/>
      <c r="H99" s="351"/>
      <c r="I99" s="351"/>
      <c r="J99" s="351"/>
      <c r="K99" s="351"/>
      <c r="L99" s="351"/>
      <c r="M99" s="351"/>
      <c r="N99" s="351"/>
      <c r="O99" s="351"/>
      <c r="P99" s="351"/>
      <c r="Q99" s="351"/>
      <c r="R99" s="351"/>
      <c r="S99" s="351"/>
      <c r="T99" s="351"/>
      <c r="U99" s="351"/>
      <c r="V99" s="351"/>
      <c r="W99" s="351"/>
      <c r="X99" s="351"/>
      <c r="Y99" s="351"/>
      <c r="Z99" s="351"/>
      <c r="AA99" s="351"/>
      <c r="AB99" s="351"/>
      <c r="AC99" s="351"/>
      <c r="AD99" s="351"/>
      <c r="AE99" s="351"/>
      <c r="AF99" s="351"/>
      <c r="AG99" s="351"/>
      <c r="AH99" s="351"/>
      <c r="AI99" s="351"/>
      <c r="AJ99" s="351"/>
      <c r="AK99" s="351"/>
      <c r="AL99" s="351"/>
      <c r="AM99" s="351"/>
      <c r="AN99" s="351"/>
      <c r="AO99" s="351"/>
      <c r="AP99" s="351"/>
      <c r="AQ99" s="351"/>
      <c r="AR99" s="351"/>
      <c r="AS99" s="351"/>
      <c r="AT99" s="351"/>
      <c r="AU99" s="351"/>
      <c r="AV99" s="351"/>
      <c r="AW99" s="351"/>
      <c r="AX99" s="351"/>
      <c r="AY99" s="351"/>
      <c r="AZ99" s="351"/>
      <c r="BA99" s="351"/>
      <c r="BB99" s="351"/>
      <c r="BC99" s="351"/>
      <c r="BD99" s="351"/>
      <c r="BE99" s="351"/>
      <c r="BF99" s="351"/>
      <c r="BG99" s="351"/>
      <c r="BH99" s="351"/>
      <c r="BI99" s="351"/>
      <c r="BJ99" s="351"/>
      <c r="BK99" s="351"/>
    </row>
    <row r="100" spans="1:63" ht="30.75" thickBot="1" x14ac:dyDescent="0.3">
      <c r="A100" s="360" t="s">
        <v>142</v>
      </c>
      <c r="B100" s="121" t="s">
        <v>3</v>
      </c>
      <c r="C100" s="131" t="s">
        <v>7</v>
      </c>
      <c r="D100" s="350" t="str">
        <f>IF(D98&lt;&gt;0,5,"")</f>
        <v/>
      </c>
      <c r="E100" s="350" t="str">
        <f t="shared" ref="E100:AG100" si="21">IF(E98&lt;&gt;0,5,"")</f>
        <v/>
      </c>
      <c r="F100" s="350" t="str">
        <f t="shared" si="21"/>
        <v/>
      </c>
      <c r="G100" s="350" t="str">
        <f t="shared" si="21"/>
        <v/>
      </c>
      <c r="H100" s="350" t="str">
        <f t="shared" si="21"/>
        <v/>
      </c>
      <c r="I100" s="350" t="str">
        <f t="shared" si="21"/>
        <v/>
      </c>
      <c r="J100" s="350" t="str">
        <f t="shared" si="21"/>
        <v/>
      </c>
      <c r="K100" s="350" t="str">
        <f t="shared" si="21"/>
        <v/>
      </c>
      <c r="L100" s="350" t="str">
        <f t="shared" si="21"/>
        <v/>
      </c>
      <c r="M100" s="350" t="str">
        <f t="shared" si="21"/>
        <v/>
      </c>
      <c r="N100" s="350" t="str">
        <f t="shared" si="21"/>
        <v/>
      </c>
      <c r="O100" s="350" t="str">
        <f t="shared" si="21"/>
        <v/>
      </c>
      <c r="P100" s="350" t="str">
        <f t="shared" si="21"/>
        <v/>
      </c>
      <c r="Q100" s="350" t="str">
        <f t="shared" si="21"/>
        <v/>
      </c>
      <c r="R100" s="350" t="str">
        <f t="shared" si="21"/>
        <v/>
      </c>
      <c r="S100" s="350" t="str">
        <f t="shared" si="21"/>
        <v/>
      </c>
      <c r="T100" s="350" t="str">
        <f t="shared" si="21"/>
        <v/>
      </c>
      <c r="U100" s="350" t="str">
        <f t="shared" si="21"/>
        <v/>
      </c>
      <c r="V100" s="350" t="str">
        <f t="shared" si="21"/>
        <v/>
      </c>
      <c r="W100" s="350" t="str">
        <f t="shared" si="21"/>
        <v/>
      </c>
      <c r="X100" s="350" t="str">
        <f t="shared" si="21"/>
        <v/>
      </c>
      <c r="Y100" s="350" t="str">
        <f t="shared" si="21"/>
        <v/>
      </c>
      <c r="Z100" s="350" t="str">
        <f t="shared" si="21"/>
        <v/>
      </c>
      <c r="AA100" s="350" t="str">
        <f t="shared" si="21"/>
        <v/>
      </c>
      <c r="AB100" s="350" t="str">
        <f t="shared" si="21"/>
        <v/>
      </c>
      <c r="AC100" s="350" t="str">
        <f t="shared" si="21"/>
        <v/>
      </c>
      <c r="AD100" s="350" t="str">
        <f t="shared" si="21"/>
        <v/>
      </c>
      <c r="AE100" s="350" t="str">
        <f t="shared" si="21"/>
        <v/>
      </c>
      <c r="AF100" s="350" t="str">
        <f t="shared" si="21"/>
        <v/>
      </c>
      <c r="AG100" s="350" t="str">
        <f t="shared" si="21"/>
        <v/>
      </c>
      <c r="AH100" s="350" t="str">
        <f t="shared" ref="AH100:BK100" si="22">IF(AH98&lt;&gt;0,5,"")</f>
        <v/>
      </c>
      <c r="AI100" s="350" t="str">
        <f t="shared" si="22"/>
        <v/>
      </c>
      <c r="AJ100" s="350" t="str">
        <f t="shared" si="22"/>
        <v/>
      </c>
      <c r="AK100" s="350" t="str">
        <f t="shared" si="22"/>
        <v/>
      </c>
      <c r="AL100" s="350" t="str">
        <f t="shared" si="22"/>
        <v/>
      </c>
      <c r="AM100" s="350" t="str">
        <f t="shared" si="22"/>
        <v/>
      </c>
      <c r="AN100" s="350" t="str">
        <f t="shared" si="22"/>
        <v/>
      </c>
      <c r="AO100" s="350" t="str">
        <f t="shared" si="22"/>
        <v/>
      </c>
      <c r="AP100" s="350" t="str">
        <f t="shared" si="22"/>
        <v/>
      </c>
      <c r="AQ100" s="350" t="str">
        <f t="shared" si="22"/>
        <v/>
      </c>
      <c r="AR100" s="350" t="str">
        <f t="shared" si="22"/>
        <v/>
      </c>
      <c r="AS100" s="350" t="str">
        <f t="shared" si="22"/>
        <v/>
      </c>
      <c r="AT100" s="350" t="str">
        <f t="shared" si="22"/>
        <v/>
      </c>
      <c r="AU100" s="350" t="str">
        <f t="shared" si="22"/>
        <v/>
      </c>
      <c r="AV100" s="350" t="str">
        <f t="shared" si="22"/>
        <v/>
      </c>
      <c r="AW100" s="350" t="str">
        <f t="shared" si="22"/>
        <v/>
      </c>
      <c r="AX100" s="350" t="str">
        <f t="shared" si="22"/>
        <v/>
      </c>
      <c r="AY100" s="350" t="str">
        <f t="shared" si="22"/>
        <v/>
      </c>
      <c r="AZ100" s="350" t="str">
        <f t="shared" si="22"/>
        <v/>
      </c>
      <c r="BA100" s="350" t="str">
        <f t="shared" si="22"/>
        <v/>
      </c>
      <c r="BB100" s="350" t="str">
        <f t="shared" si="22"/>
        <v/>
      </c>
      <c r="BC100" s="350" t="str">
        <f t="shared" si="22"/>
        <v/>
      </c>
      <c r="BD100" s="350" t="str">
        <f t="shared" si="22"/>
        <v/>
      </c>
      <c r="BE100" s="350" t="str">
        <f t="shared" si="22"/>
        <v/>
      </c>
      <c r="BF100" s="350" t="str">
        <f t="shared" si="22"/>
        <v/>
      </c>
      <c r="BG100" s="350" t="str">
        <f t="shared" si="22"/>
        <v/>
      </c>
      <c r="BH100" s="350" t="str">
        <f t="shared" si="22"/>
        <v/>
      </c>
      <c r="BI100" s="350" t="str">
        <f t="shared" si="22"/>
        <v/>
      </c>
      <c r="BJ100" s="350" t="str">
        <f t="shared" si="22"/>
        <v/>
      </c>
      <c r="BK100" s="350" t="str">
        <f t="shared" si="22"/>
        <v/>
      </c>
    </row>
    <row r="101" spans="1:63" ht="37.5" hidden="1" customHeight="1" thickBot="1" x14ac:dyDescent="0.3">
      <c r="A101" s="361"/>
      <c r="B101" s="362" t="s">
        <v>259</v>
      </c>
      <c r="C101" s="363"/>
      <c r="D101" s="350"/>
      <c r="E101" s="350"/>
      <c r="F101" s="350"/>
      <c r="G101" s="350"/>
      <c r="H101" s="350"/>
      <c r="I101" s="350"/>
      <c r="J101" s="350"/>
      <c r="K101" s="350"/>
      <c r="L101" s="350"/>
      <c r="M101" s="350"/>
      <c r="N101" s="350"/>
      <c r="O101" s="350"/>
      <c r="P101" s="350"/>
      <c r="Q101" s="350"/>
      <c r="R101" s="350"/>
      <c r="S101" s="350"/>
      <c r="T101" s="350"/>
      <c r="U101" s="350"/>
      <c r="V101" s="350"/>
      <c r="W101" s="350"/>
      <c r="X101" s="350"/>
      <c r="Y101" s="350"/>
      <c r="Z101" s="350"/>
      <c r="AA101" s="350"/>
      <c r="AB101" s="350"/>
      <c r="AC101" s="350"/>
      <c r="AD101" s="350"/>
      <c r="AE101" s="350"/>
      <c r="AF101" s="350"/>
      <c r="AG101" s="350"/>
      <c r="AH101" s="350"/>
      <c r="AI101" s="350"/>
      <c r="AJ101" s="350"/>
      <c r="AK101" s="350"/>
      <c r="AL101" s="350"/>
      <c r="AM101" s="350"/>
      <c r="AN101" s="350"/>
      <c r="AO101" s="350"/>
      <c r="AP101" s="350"/>
      <c r="AQ101" s="350"/>
      <c r="AR101" s="350"/>
      <c r="AS101" s="350"/>
      <c r="AT101" s="350"/>
      <c r="AU101" s="350"/>
      <c r="AV101" s="350"/>
      <c r="AW101" s="350"/>
      <c r="AX101" s="350"/>
      <c r="AY101" s="350"/>
      <c r="AZ101" s="350"/>
      <c r="BA101" s="350"/>
      <c r="BB101" s="350"/>
      <c r="BC101" s="350"/>
      <c r="BD101" s="350"/>
      <c r="BE101" s="350"/>
      <c r="BF101" s="350"/>
      <c r="BG101" s="350"/>
      <c r="BH101" s="350"/>
      <c r="BI101" s="350"/>
      <c r="BJ101" s="350"/>
      <c r="BK101" s="350"/>
    </row>
    <row r="102" spans="1:63" ht="30.75" thickBot="1" x14ac:dyDescent="0.3">
      <c r="A102" s="360" t="s">
        <v>143</v>
      </c>
      <c r="B102" s="121" t="s">
        <v>162</v>
      </c>
      <c r="C102" s="131" t="s">
        <v>7</v>
      </c>
      <c r="D102" s="350" t="str">
        <f>IFERROR(D91*D98*D100,"")</f>
        <v/>
      </c>
      <c r="E102" s="350" t="str">
        <f t="shared" ref="E102:AG102" si="23">IFERROR(E91*E98*E100,"")</f>
        <v/>
      </c>
      <c r="F102" s="350" t="str">
        <f t="shared" si="23"/>
        <v/>
      </c>
      <c r="G102" s="350" t="str">
        <f t="shared" si="23"/>
        <v/>
      </c>
      <c r="H102" s="350" t="str">
        <f t="shared" si="23"/>
        <v/>
      </c>
      <c r="I102" s="350" t="str">
        <f t="shared" si="23"/>
        <v/>
      </c>
      <c r="J102" s="350" t="str">
        <f t="shared" si="23"/>
        <v/>
      </c>
      <c r="K102" s="350" t="str">
        <f t="shared" si="23"/>
        <v/>
      </c>
      <c r="L102" s="350" t="str">
        <f t="shared" si="23"/>
        <v/>
      </c>
      <c r="M102" s="350" t="str">
        <f t="shared" si="23"/>
        <v/>
      </c>
      <c r="N102" s="350" t="str">
        <f t="shared" si="23"/>
        <v/>
      </c>
      <c r="O102" s="350" t="str">
        <f t="shared" si="23"/>
        <v/>
      </c>
      <c r="P102" s="350" t="str">
        <f t="shared" si="23"/>
        <v/>
      </c>
      <c r="Q102" s="350" t="str">
        <f t="shared" si="23"/>
        <v/>
      </c>
      <c r="R102" s="350" t="str">
        <f t="shared" si="23"/>
        <v/>
      </c>
      <c r="S102" s="350" t="str">
        <f t="shared" si="23"/>
        <v/>
      </c>
      <c r="T102" s="350" t="str">
        <f t="shared" si="23"/>
        <v/>
      </c>
      <c r="U102" s="350" t="str">
        <f t="shared" si="23"/>
        <v/>
      </c>
      <c r="V102" s="350" t="str">
        <f t="shared" si="23"/>
        <v/>
      </c>
      <c r="W102" s="350" t="str">
        <f t="shared" si="23"/>
        <v/>
      </c>
      <c r="X102" s="350" t="str">
        <f t="shared" si="23"/>
        <v/>
      </c>
      <c r="Y102" s="350" t="str">
        <f t="shared" si="23"/>
        <v/>
      </c>
      <c r="Z102" s="350" t="str">
        <f t="shared" si="23"/>
        <v/>
      </c>
      <c r="AA102" s="350" t="str">
        <f t="shared" si="23"/>
        <v/>
      </c>
      <c r="AB102" s="350" t="str">
        <f t="shared" si="23"/>
        <v/>
      </c>
      <c r="AC102" s="350" t="str">
        <f t="shared" si="23"/>
        <v/>
      </c>
      <c r="AD102" s="350" t="str">
        <f t="shared" si="23"/>
        <v/>
      </c>
      <c r="AE102" s="350" t="str">
        <f t="shared" si="23"/>
        <v/>
      </c>
      <c r="AF102" s="350" t="str">
        <f t="shared" si="23"/>
        <v/>
      </c>
      <c r="AG102" s="350" t="str">
        <f t="shared" si="23"/>
        <v/>
      </c>
      <c r="AH102" s="350" t="str">
        <f t="shared" ref="AH102:BK102" si="24">IFERROR(AH91*AH98*AH100,"")</f>
        <v/>
      </c>
      <c r="AI102" s="350" t="str">
        <f t="shared" si="24"/>
        <v/>
      </c>
      <c r="AJ102" s="350" t="str">
        <f t="shared" si="24"/>
        <v/>
      </c>
      <c r="AK102" s="350" t="str">
        <f t="shared" si="24"/>
        <v/>
      </c>
      <c r="AL102" s="350" t="str">
        <f t="shared" si="24"/>
        <v/>
      </c>
      <c r="AM102" s="350" t="str">
        <f t="shared" si="24"/>
        <v/>
      </c>
      <c r="AN102" s="350" t="str">
        <f t="shared" si="24"/>
        <v/>
      </c>
      <c r="AO102" s="350" t="str">
        <f t="shared" si="24"/>
        <v/>
      </c>
      <c r="AP102" s="350" t="str">
        <f t="shared" si="24"/>
        <v/>
      </c>
      <c r="AQ102" s="350" t="str">
        <f t="shared" si="24"/>
        <v/>
      </c>
      <c r="AR102" s="350" t="str">
        <f t="shared" si="24"/>
        <v/>
      </c>
      <c r="AS102" s="350" t="str">
        <f t="shared" si="24"/>
        <v/>
      </c>
      <c r="AT102" s="350" t="str">
        <f t="shared" si="24"/>
        <v/>
      </c>
      <c r="AU102" s="350" t="str">
        <f t="shared" si="24"/>
        <v/>
      </c>
      <c r="AV102" s="350" t="str">
        <f t="shared" si="24"/>
        <v/>
      </c>
      <c r="AW102" s="350" t="str">
        <f t="shared" si="24"/>
        <v/>
      </c>
      <c r="AX102" s="350" t="str">
        <f t="shared" si="24"/>
        <v/>
      </c>
      <c r="AY102" s="350" t="str">
        <f t="shared" si="24"/>
        <v/>
      </c>
      <c r="AZ102" s="350" t="str">
        <f t="shared" si="24"/>
        <v/>
      </c>
      <c r="BA102" s="350" t="str">
        <f t="shared" si="24"/>
        <v/>
      </c>
      <c r="BB102" s="350" t="str">
        <f t="shared" si="24"/>
        <v/>
      </c>
      <c r="BC102" s="350" t="str">
        <f t="shared" si="24"/>
        <v/>
      </c>
      <c r="BD102" s="350" t="str">
        <f t="shared" si="24"/>
        <v/>
      </c>
      <c r="BE102" s="350" t="str">
        <f t="shared" si="24"/>
        <v/>
      </c>
      <c r="BF102" s="350" t="str">
        <f t="shared" si="24"/>
        <v/>
      </c>
      <c r="BG102" s="350" t="str">
        <f t="shared" si="24"/>
        <v/>
      </c>
      <c r="BH102" s="350" t="str">
        <f t="shared" si="24"/>
        <v/>
      </c>
      <c r="BI102" s="350" t="str">
        <f t="shared" si="24"/>
        <v/>
      </c>
      <c r="BJ102" s="350" t="str">
        <f t="shared" si="24"/>
        <v/>
      </c>
      <c r="BK102" s="350" t="str">
        <f t="shared" si="24"/>
        <v/>
      </c>
    </row>
    <row r="103" spans="1:63" ht="29.25" hidden="1" customHeight="1" thickBot="1" x14ac:dyDescent="0.3">
      <c r="A103" s="361"/>
      <c r="B103" s="362" t="s">
        <v>260</v>
      </c>
      <c r="C103" s="363"/>
      <c r="D103" s="350"/>
      <c r="E103" s="350"/>
      <c r="F103" s="350"/>
      <c r="G103" s="350"/>
      <c r="H103" s="350"/>
      <c r="I103" s="350"/>
      <c r="J103" s="350"/>
      <c r="K103" s="350"/>
      <c r="L103" s="350"/>
      <c r="M103" s="350"/>
      <c r="N103" s="350"/>
      <c r="O103" s="350"/>
      <c r="P103" s="350"/>
      <c r="Q103" s="350"/>
      <c r="R103" s="350"/>
      <c r="S103" s="350"/>
      <c r="T103" s="350"/>
      <c r="U103" s="350"/>
      <c r="V103" s="350"/>
      <c r="W103" s="350"/>
      <c r="X103" s="350"/>
      <c r="Y103" s="350"/>
      <c r="Z103" s="350"/>
      <c r="AA103" s="350"/>
      <c r="AB103" s="350"/>
      <c r="AC103" s="350"/>
      <c r="AD103" s="350"/>
      <c r="AE103" s="350"/>
      <c r="AF103" s="350"/>
      <c r="AG103" s="350"/>
      <c r="AH103" s="350"/>
      <c r="AI103" s="350"/>
      <c r="AJ103" s="350"/>
      <c r="AK103" s="350"/>
      <c r="AL103" s="350"/>
      <c r="AM103" s="350"/>
      <c r="AN103" s="350"/>
      <c r="AO103" s="350"/>
      <c r="AP103" s="350"/>
      <c r="AQ103" s="350"/>
      <c r="AR103" s="350"/>
      <c r="AS103" s="350"/>
      <c r="AT103" s="350"/>
      <c r="AU103" s="350"/>
      <c r="AV103" s="350"/>
      <c r="AW103" s="350"/>
      <c r="AX103" s="350"/>
      <c r="AY103" s="350"/>
      <c r="AZ103" s="350"/>
      <c r="BA103" s="350"/>
      <c r="BB103" s="350"/>
      <c r="BC103" s="350"/>
      <c r="BD103" s="350"/>
      <c r="BE103" s="350"/>
      <c r="BF103" s="350"/>
      <c r="BG103" s="350"/>
      <c r="BH103" s="350"/>
      <c r="BI103" s="350"/>
      <c r="BJ103" s="350"/>
      <c r="BK103" s="350"/>
    </row>
    <row r="104" spans="1:63" x14ac:dyDescent="0.25">
      <c r="A104" s="365" t="s">
        <v>144</v>
      </c>
      <c r="B104" s="122" t="s">
        <v>220</v>
      </c>
      <c r="C104" s="131" t="s">
        <v>7</v>
      </c>
      <c r="D104" s="346">
        <f>SUM(D93,D102)</f>
        <v>0</v>
      </c>
      <c r="E104" s="346">
        <f t="shared" ref="E104:AG104" si="25">SUM(E93,E102)</f>
        <v>0</v>
      </c>
      <c r="F104" s="346">
        <f t="shared" si="25"/>
        <v>0</v>
      </c>
      <c r="G104" s="346">
        <f t="shared" si="25"/>
        <v>0</v>
      </c>
      <c r="H104" s="346">
        <f t="shared" si="25"/>
        <v>0</v>
      </c>
      <c r="I104" s="346">
        <f t="shared" si="25"/>
        <v>0</v>
      </c>
      <c r="J104" s="346">
        <f t="shared" si="25"/>
        <v>0</v>
      </c>
      <c r="K104" s="346">
        <f t="shared" si="25"/>
        <v>0</v>
      </c>
      <c r="L104" s="346">
        <f t="shared" si="25"/>
        <v>0</v>
      </c>
      <c r="M104" s="346">
        <f t="shared" si="25"/>
        <v>0</v>
      </c>
      <c r="N104" s="346">
        <f t="shared" si="25"/>
        <v>0</v>
      </c>
      <c r="O104" s="346">
        <f t="shared" si="25"/>
        <v>0</v>
      </c>
      <c r="P104" s="346">
        <f t="shared" si="25"/>
        <v>0</v>
      </c>
      <c r="Q104" s="346">
        <f t="shared" si="25"/>
        <v>0</v>
      </c>
      <c r="R104" s="346">
        <f t="shared" si="25"/>
        <v>0</v>
      </c>
      <c r="S104" s="346">
        <f t="shared" si="25"/>
        <v>0</v>
      </c>
      <c r="T104" s="346">
        <f t="shared" si="25"/>
        <v>0</v>
      </c>
      <c r="U104" s="346">
        <f t="shared" si="25"/>
        <v>0</v>
      </c>
      <c r="V104" s="346">
        <f t="shared" si="25"/>
        <v>0</v>
      </c>
      <c r="W104" s="346">
        <f t="shared" si="25"/>
        <v>0</v>
      </c>
      <c r="X104" s="346">
        <f t="shared" si="25"/>
        <v>0</v>
      </c>
      <c r="Y104" s="346">
        <f t="shared" si="25"/>
        <v>0</v>
      </c>
      <c r="Z104" s="346">
        <f t="shared" si="25"/>
        <v>0</v>
      </c>
      <c r="AA104" s="346">
        <f t="shared" si="25"/>
        <v>0</v>
      </c>
      <c r="AB104" s="346">
        <f t="shared" si="25"/>
        <v>0</v>
      </c>
      <c r="AC104" s="346">
        <f t="shared" si="25"/>
        <v>0</v>
      </c>
      <c r="AD104" s="346">
        <f t="shared" si="25"/>
        <v>0</v>
      </c>
      <c r="AE104" s="346">
        <f t="shared" si="25"/>
        <v>0</v>
      </c>
      <c r="AF104" s="346">
        <f t="shared" si="25"/>
        <v>0</v>
      </c>
      <c r="AG104" s="346">
        <f t="shared" si="25"/>
        <v>0</v>
      </c>
      <c r="AH104" s="346">
        <f t="shared" ref="AH104:BK104" si="26">SUM(AH93,AH102)</f>
        <v>0</v>
      </c>
      <c r="AI104" s="346">
        <f t="shared" si="26"/>
        <v>0</v>
      </c>
      <c r="AJ104" s="346">
        <f t="shared" si="26"/>
        <v>0</v>
      </c>
      <c r="AK104" s="346">
        <f t="shared" si="26"/>
        <v>0</v>
      </c>
      <c r="AL104" s="346">
        <f t="shared" si="26"/>
        <v>0</v>
      </c>
      <c r="AM104" s="346">
        <f t="shared" si="26"/>
        <v>0</v>
      </c>
      <c r="AN104" s="346">
        <f t="shared" si="26"/>
        <v>0</v>
      </c>
      <c r="AO104" s="346">
        <f t="shared" si="26"/>
        <v>0</v>
      </c>
      <c r="AP104" s="346">
        <f t="shared" si="26"/>
        <v>0</v>
      </c>
      <c r="AQ104" s="346">
        <f t="shared" si="26"/>
        <v>0</v>
      </c>
      <c r="AR104" s="346">
        <f t="shared" si="26"/>
        <v>0</v>
      </c>
      <c r="AS104" s="346">
        <f t="shared" si="26"/>
        <v>0</v>
      </c>
      <c r="AT104" s="346">
        <f t="shared" si="26"/>
        <v>0</v>
      </c>
      <c r="AU104" s="346">
        <f t="shared" si="26"/>
        <v>0</v>
      </c>
      <c r="AV104" s="346">
        <f t="shared" si="26"/>
        <v>0</v>
      </c>
      <c r="AW104" s="346">
        <f t="shared" si="26"/>
        <v>0</v>
      </c>
      <c r="AX104" s="346">
        <f t="shared" si="26"/>
        <v>0</v>
      </c>
      <c r="AY104" s="346">
        <f t="shared" si="26"/>
        <v>0</v>
      </c>
      <c r="AZ104" s="346">
        <f t="shared" si="26"/>
        <v>0</v>
      </c>
      <c r="BA104" s="346">
        <f t="shared" si="26"/>
        <v>0</v>
      </c>
      <c r="BB104" s="346">
        <f t="shared" si="26"/>
        <v>0</v>
      </c>
      <c r="BC104" s="346">
        <f t="shared" si="26"/>
        <v>0</v>
      </c>
      <c r="BD104" s="346">
        <f t="shared" si="26"/>
        <v>0</v>
      </c>
      <c r="BE104" s="346">
        <f t="shared" si="26"/>
        <v>0</v>
      </c>
      <c r="BF104" s="346">
        <f t="shared" si="26"/>
        <v>0</v>
      </c>
      <c r="BG104" s="346">
        <f t="shared" si="26"/>
        <v>0</v>
      </c>
      <c r="BH104" s="346">
        <f t="shared" si="26"/>
        <v>0</v>
      </c>
      <c r="BI104" s="346">
        <f t="shared" si="26"/>
        <v>0</v>
      </c>
      <c r="BJ104" s="346">
        <f t="shared" si="26"/>
        <v>0</v>
      </c>
      <c r="BK104" s="346">
        <f t="shared" si="26"/>
        <v>0</v>
      </c>
    </row>
    <row r="105" spans="1:63" ht="39.75" hidden="1" customHeight="1" thickBot="1" x14ac:dyDescent="0.3">
      <c r="A105" s="366"/>
      <c r="B105" s="362" t="s">
        <v>261</v>
      </c>
      <c r="C105" s="363"/>
      <c r="D105" s="346"/>
      <c r="E105" s="346"/>
      <c r="F105" s="346"/>
      <c r="G105" s="346"/>
      <c r="H105" s="346"/>
      <c r="I105" s="346"/>
      <c r="J105" s="346"/>
      <c r="K105" s="346"/>
      <c r="L105" s="346"/>
      <c r="M105" s="346"/>
      <c r="N105" s="346"/>
      <c r="O105" s="346"/>
      <c r="P105" s="346"/>
      <c r="Q105" s="346"/>
      <c r="R105" s="346"/>
      <c r="S105" s="346"/>
      <c r="T105" s="346"/>
      <c r="U105" s="346"/>
      <c r="V105" s="346"/>
      <c r="W105" s="346"/>
      <c r="X105" s="346"/>
      <c r="Y105" s="346"/>
      <c r="Z105" s="346"/>
      <c r="AA105" s="346"/>
      <c r="AB105" s="346"/>
      <c r="AC105" s="346"/>
      <c r="AD105" s="346"/>
      <c r="AE105" s="346"/>
      <c r="AF105" s="346"/>
      <c r="AG105" s="346"/>
      <c r="AH105" s="346"/>
      <c r="AI105" s="346"/>
      <c r="AJ105" s="346"/>
      <c r="AK105" s="346"/>
      <c r="AL105" s="346"/>
      <c r="AM105" s="346"/>
      <c r="AN105" s="346"/>
      <c r="AO105" s="346"/>
      <c r="AP105" s="346"/>
      <c r="AQ105" s="346"/>
      <c r="AR105" s="346"/>
      <c r="AS105" s="346"/>
      <c r="AT105" s="346"/>
      <c r="AU105" s="346"/>
      <c r="AV105" s="346"/>
      <c r="AW105" s="346"/>
      <c r="AX105" s="346"/>
      <c r="AY105" s="346"/>
      <c r="AZ105" s="346"/>
      <c r="BA105" s="346"/>
      <c r="BB105" s="346"/>
      <c r="BC105" s="346"/>
      <c r="BD105" s="346"/>
      <c r="BE105" s="346"/>
      <c r="BF105" s="346"/>
      <c r="BG105" s="346"/>
      <c r="BH105" s="346"/>
      <c r="BI105" s="346"/>
      <c r="BJ105" s="346"/>
      <c r="BK105" s="346"/>
    </row>
    <row r="106" spans="1:63" x14ac:dyDescent="0.25">
      <c r="A106" s="261"/>
      <c r="D106" s="257"/>
      <c r="E106" s="257"/>
      <c r="F106" s="257"/>
      <c r="G106" s="257"/>
      <c r="H106" s="257"/>
      <c r="I106" s="257"/>
      <c r="J106" s="257"/>
      <c r="K106" s="257"/>
      <c r="L106" s="257"/>
      <c r="M106" s="257"/>
      <c r="N106" s="257"/>
      <c r="O106" s="257"/>
      <c r="P106" s="257"/>
      <c r="Q106" s="257"/>
      <c r="R106" s="258"/>
      <c r="S106" s="259"/>
      <c r="T106" s="259"/>
      <c r="U106" s="259"/>
      <c r="V106" s="259"/>
      <c r="W106" s="259"/>
      <c r="X106" s="259"/>
      <c r="Y106" s="259"/>
      <c r="Z106" s="259"/>
      <c r="AA106" s="259"/>
      <c r="AB106" s="259"/>
      <c r="AC106" s="259"/>
      <c r="AD106" s="259"/>
      <c r="AE106" s="259"/>
      <c r="AF106" s="259"/>
      <c r="AG106" s="260"/>
      <c r="AH106" s="260"/>
      <c r="AI106" s="260"/>
      <c r="AJ106" s="260"/>
      <c r="AK106" s="260"/>
      <c r="AL106" s="260"/>
      <c r="AM106" s="260"/>
      <c r="AN106" s="260"/>
      <c r="AO106" s="260"/>
      <c r="AP106" s="260"/>
      <c r="AQ106" s="260"/>
      <c r="AR106" s="260"/>
      <c r="AS106" s="260"/>
      <c r="AT106" s="260"/>
      <c r="AU106" s="260"/>
      <c r="AV106" s="260"/>
      <c r="AW106" s="260"/>
      <c r="AX106" s="260"/>
      <c r="AY106" s="260"/>
      <c r="AZ106" s="260"/>
      <c r="BA106" s="260"/>
      <c r="BB106" s="260"/>
      <c r="BC106" s="260"/>
      <c r="BD106" s="260"/>
      <c r="BE106" s="260"/>
      <c r="BF106" s="260"/>
      <c r="BG106" s="260"/>
      <c r="BH106" s="260"/>
      <c r="BI106" s="260"/>
      <c r="BJ106" s="260"/>
      <c r="BK106" s="260"/>
    </row>
  </sheetData>
  <sheetProtection algorithmName="SHA-512" hashValue="fM8hwhDcJ5LKGhwBzXENF5qiGfA4UjL3VmFN9mGwrWjuX5Jo3AoMyOiy1OwB6WJcEZ3wXr6GDJ3B51uqZpJVxQ==" saltValue="mP941tiFDx2BKTRWVo0HoA==" spinCount="100000" sheet="1" objects="1" scenarios="1" selectLockedCells="1"/>
  <mergeCells count="693">
    <mergeCell ref="AC91:AC92"/>
    <mergeCell ref="AD91:AD92"/>
    <mergeCell ref="AE91:AE92"/>
    <mergeCell ref="AF91:AF92"/>
    <mergeCell ref="AG91:AG92"/>
    <mergeCell ref="X91:X92"/>
    <mergeCell ref="Y91:Y92"/>
    <mergeCell ref="Z91:Z92"/>
    <mergeCell ref="AA91:AA92"/>
    <mergeCell ref="AB91:AB92"/>
    <mergeCell ref="S91:S92"/>
    <mergeCell ref="T91:T92"/>
    <mergeCell ref="U91:U92"/>
    <mergeCell ref="V91:V92"/>
    <mergeCell ref="W91:W92"/>
    <mergeCell ref="N91:N92"/>
    <mergeCell ref="O91:O92"/>
    <mergeCell ref="P91:P92"/>
    <mergeCell ref="Q91:Q92"/>
    <mergeCell ref="R91:R92"/>
    <mergeCell ref="AC104:AC105"/>
    <mergeCell ref="AD104:AD105"/>
    <mergeCell ref="AE104:AE105"/>
    <mergeCell ref="AF104:AF105"/>
    <mergeCell ref="AG104:AG105"/>
    <mergeCell ref="X104:X105"/>
    <mergeCell ref="Y104:Y105"/>
    <mergeCell ref="Z104:Z105"/>
    <mergeCell ref="AA104:AA105"/>
    <mergeCell ref="AB104:AB105"/>
    <mergeCell ref="S104:S105"/>
    <mergeCell ref="T104:T105"/>
    <mergeCell ref="U104:U105"/>
    <mergeCell ref="V104:V105"/>
    <mergeCell ref="W104:W105"/>
    <mergeCell ref="N104:N105"/>
    <mergeCell ref="O104:O105"/>
    <mergeCell ref="P104:P105"/>
    <mergeCell ref="Q104:Q105"/>
    <mergeCell ref="R104:R105"/>
    <mergeCell ref="I104:I105"/>
    <mergeCell ref="J104:J105"/>
    <mergeCell ref="K104:K105"/>
    <mergeCell ref="L104:L105"/>
    <mergeCell ref="M104:M105"/>
    <mergeCell ref="D104:D105"/>
    <mergeCell ref="E104:E105"/>
    <mergeCell ref="F104:F105"/>
    <mergeCell ref="G104:G105"/>
    <mergeCell ref="H104:H105"/>
    <mergeCell ref="AC102:AC103"/>
    <mergeCell ref="AD102:AD103"/>
    <mergeCell ref="AE102:AE103"/>
    <mergeCell ref="AF102:AF103"/>
    <mergeCell ref="AG102:AG103"/>
    <mergeCell ref="X102:X103"/>
    <mergeCell ref="Y102:Y103"/>
    <mergeCell ref="Z102:Z103"/>
    <mergeCell ref="AA102:AA103"/>
    <mergeCell ref="AB102:AB103"/>
    <mergeCell ref="S102:S103"/>
    <mergeCell ref="T102:T103"/>
    <mergeCell ref="U102:U103"/>
    <mergeCell ref="V102:V103"/>
    <mergeCell ref="W102:W103"/>
    <mergeCell ref="N102:N103"/>
    <mergeCell ref="O102:O103"/>
    <mergeCell ref="P102:P103"/>
    <mergeCell ref="Q102:Q103"/>
    <mergeCell ref="R102:R103"/>
    <mergeCell ref="I102:I103"/>
    <mergeCell ref="J102:J103"/>
    <mergeCell ref="K102:K103"/>
    <mergeCell ref="L102:L103"/>
    <mergeCell ref="M102:M103"/>
    <mergeCell ref="D102:D103"/>
    <mergeCell ref="E102:E103"/>
    <mergeCell ref="F102:F103"/>
    <mergeCell ref="G102:G103"/>
    <mergeCell ref="H102:H103"/>
    <mergeCell ref="AC100:AC101"/>
    <mergeCell ref="AD100:AD101"/>
    <mergeCell ref="AE100:AE101"/>
    <mergeCell ref="AF100:AF101"/>
    <mergeCell ref="AG100:AG101"/>
    <mergeCell ref="X100:X101"/>
    <mergeCell ref="Y100:Y101"/>
    <mergeCell ref="Z100:Z101"/>
    <mergeCell ref="AA100:AA101"/>
    <mergeCell ref="AB100:AB101"/>
    <mergeCell ref="S100:S101"/>
    <mergeCell ref="T100:T101"/>
    <mergeCell ref="U100:U101"/>
    <mergeCell ref="V100:V101"/>
    <mergeCell ref="W100:W101"/>
    <mergeCell ref="N100:N101"/>
    <mergeCell ref="O100:O101"/>
    <mergeCell ref="P100:P101"/>
    <mergeCell ref="Q100:Q101"/>
    <mergeCell ref="R100:R101"/>
    <mergeCell ref="I100:I101"/>
    <mergeCell ref="J100:J101"/>
    <mergeCell ref="K100:K101"/>
    <mergeCell ref="L100:L101"/>
    <mergeCell ref="M100:M101"/>
    <mergeCell ref="D100:D101"/>
    <mergeCell ref="E100:E101"/>
    <mergeCell ref="F100:F101"/>
    <mergeCell ref="G100:G101"/>
    <mergeCell ref="H100:H101"/>
    <mergeCell ref="D98:D99"/>
    <mergeCell ref="E98:E99"/>
    <mergeCell ref="F98:F99"/>
    <mergeCell ref="G98:G99"/>
    <mergeCell ref="H98:H99"/>
    <mergeCell ref="S98:S99"/>
    <mergeCell ref="T98:T99"/>
    <mergeCell ref="U98:U99"/>
    <mergeCell ref="V98:V99"/>
    <mergeCell ref="N98:N99"/>
    <mergeCell ref="O98:O99"/>
    <mergeCell ref="P98:P99"/>
    <mergeCell ref="Q98:Q99"/>
    <mergeCell ref="R98:R99"/>
    <mergeCell ref="AE96:AE97"/>
    <mergeCell ref="AF96:AF97"/>
    <mergeCell ref="AG96:AG97"/>
    <mergeCell ref="X96:X97"/>
    <mergeCell ref="Y96:Y97"/>
    <mergeCell ref="Z96:Z97"/>
    <mergeCell ref="AA96:AA97"/>
    <mergeCell ref="AB96:AB97"/>
    <mergeCell ref="I98:I99"/>
    <mergeCell ref="J98:J99"/>
    <mergeCell ref="K98:K99"/>
    <mergeCell ref="L98:L99"/>
    <mergeCell ref="M98:M99"/>
    <mergeCell ref="W98:W99"/>
    <mergeCell ref="AC98:AC99"/>
    <mergeCell ref="AD98:AD99"/>
    <mergeCell ref="AE98:AE99"/>
    <mergeCell ref="AF98:AF99"/>
    <mergeCell ref="AG98:AG99"/>
    <mergeCell ref="X98:X99"/>
    <mergeCell ref="Y98:Y99"/>
    <mergeCell ref="Z98:Z99"/>
    <mergeCell ref="AA98:AA99"/>
    <mergeCell ref="AB98:AB99"/>
    <mergeCell ref="V96:V97"/>
    <mergeCell ref="W96:W97"/>
    <mergeCell ref="N96:N97"/>
    <mergeCell ref="O96:O97"/>
    <mergeCell ref="P96:P97"/>
    <mergeCell ref="Q96:Q97"/>
    <mergeCell ref="R96:R97"/>
    <mergeCell ref="AC96:AC97"/>
    <mergeCell ref="AD96:AD97"/>
    <mergeCell ref="AC93:AC94"/>
    <mergeCell ref="AD93:AD94"/>
    <mergeCell ref="AE93:AE94"/>
    <mergeCell ref="AF93:AF94"/>
    <mergeCell ref="AG93:AG94"/>
    <mergeCell ref="X93:X94"/>
    <mergeCell ref="Y93:Y94"/>
    <mergeCell ref="Z93:Z94"/>
    <mergeCell ref="AA93:AA94"/>
    <mergeCell ref="AB93:AB94"/>
    <mergeCell ref="S93:S94"/>
    <mergeCell ref="T93:T94"/>
    <mergeCell ref="U93:U94"/>
    <mergeCell ref="V93:V94"/>
    <mergeCell ref="W93:W94"/>
    <mergeCell ref="N93:N94"/>
    <mergeCell ref="O93:O94"/>
    <mergeCell ref="P93:P94"/>
    <mergeCell ref="Q93:Q94"/>
    <mergeCell ref="R93:R94"/>
    <mergeCell ref="J91:J92"/>
    <mergeCell ref="K91:K92"/>
    <mergeCell ref="L93:L94"/>
    <mergeCell ref="M93:M94"/>
    <mergeCell ref="D93:D94"/>
    <mergeCell ref="E93:E94"/>
    <mergeCell ref="F93:F94"/>
    <mergeCell ref="G93:G94"/>
    <mergeCell ref="H93:H94"/>
    <mergeCell ref="L91:L92"/>
    <mergeCell ref="M91:M92"/>
    <mergeCell ref="D91:D92"/>
    <mergeCell ref="E91:E92"/>
    <mergeCell ref="F91:F92"/>
    <mergeCell ref="G91:G92"/>
    <mergeCell ref="H91:H92"/>
    <mergeCell ref="AD88:AD89"/>
    <mergeCell ref="AE88:AE89"/>
    <mergeCell ref="AF88:AF89"/>
    <mergeCell ref="AG88:AG89"/>
    <mergeCell ref="D88:D89"/>
    <mergeCell ref="Y88:Y89"/>
    <mergeCell ref="Z88:Z89"/>
    <mergeCell ref="AA88:AA89"/>
    <mergeCell ref="AB88:AB89"/>
    <mergeCell ref="AC88:AC89"/>
    <mergeCell ref="T88:T89"/>
    <mergeCell ref="U88:U89"/>
    <mergeCell ref="V88:V89"/>
    <mergeCell ref="W88:W89"/>
    <mergeCell ref="X88:X89"/>
    <mergeCell ref="AG84:AG85"/>
    <mergeCell ref="AE84:AE85"/>
    <mergeCell ref="AG86:AG87"/>
    <mergeCell ref="E88:E89"/>
    <mergeCell ref="F88:F89"/>
    <mergeCell ref="G88:G89"/>
    <mergeCell ref="H88:H89"/>
    <mergeCell ref="I88:I89"/>
    <mergeCell ref="J88:J89"/>
    <mergeCell ref="K88:K89"/>
    <mergeCell ref="L88:L89"/>
    <mergeCell ref="M88:M89"/>
    <mergeCell ref="N88:N89"/>
    <mergeCell ref="O88:O89"/>
    <mergeCell ref="P88:P89"/>
    <mergeCell ref="Q88:Q89"/>
    <mergeCell ref="R88:R89"/>
    <mergeCell ref="S88:S89"/>
    <mergeCell ref="AB86:AB87"/>
    <mergeCell ref="AC86:AC87"/>
    <mergeCell ref="AD86:AD87"/>
    <mergeCell ref="AE86:AE87"/>
    <mergeCell ref="AF86:AF87"/>
    <mergeCell ref="Y86:Y87"/>
    <mergeCell ref="AF84:AF85"/>
    <mergeCell ref="AA84:AA85"/>
    <mergeCell ref="AB84:AB85"/>
    <mergeCell ref="AC84:AC85"/>
    <mergeCell ref="AD84:AD85"/>
    <mergeCell ref="V84:V85"/>
    <mergeCell ref="W84:W85"/>
    <mergeCell ref="X84:X85"/>
    <mergeCell ref="Y84:Y85"/>
    <mergeCell ref="Z84:Z85"/>
    <mergeCell ref="N86:N87"/>
    <mergeCell ref="O86:O87"/>
    <mergeCell ref="P86:P87"/>
    <mergeCell ref="L86:L87"/>
    <mergeCell ref="Z86:Z87"/>
    <mergeCell ref="AA86:AA87"/>
    <mergeCell ref="R86:R87"/>
    <mergeCell ref="S86:S87"/>
    <mergeCell ref="T86:T87"/>
    <mergeCell ref="U86:U87"/>
    <mergeCell ref="V86:V87"/>
    <mergeCell ref="W86:W87"/>
    <mergeCell ref="X86:X87"/>
    <mergeCell ref="U84:U85"/>
    <mergeCell ref="AS3:AT3"/>
    <mergeCell ref="B90:B91"/>
    <mergeCell ref="B77:C77"/>
    <mergeCell ref="B80:C80"/>
    <mergeCell ref="A75:I75"/>
    <mergeCell ref="B79:C79"/>
    <mergeCell ref="A78:A79"/>
    <mergeCell ref="A80:A81"/>
    <mergeCell ref="B81:C81"/>
    <mergeCell ref="D84:D85"/>
    <mergeCell ref="E84:E85"/>
    <mergeCell ref="F84:F85"/>
    <mergeCell ref="D80:D81"/>
    <mergeCell ref="E80:E81"/>
    <mergeCell ref="F80:F81"/>
    <mergeCell ref="G80:G81"/>
    <mergeCell ref="H80:H81"/>
    <mergeCell ref="N84:N85"/>
    <mergeCell ref="O84:O85"/>
    <mergeCell ref="P84:P85"/>
    <mergeCell ref="G84:G85"/>
    <mergeCell ref="H84:H85"/>
    <mergeCell ref="I84:I85"/>
    <mergeCell ref="D96:D97"/>
    <mergeCell ref="E96:E97"/>
    <mergeCell ref="F96:F97"/>
    <mergeCell ref="I80:I81"/>
    <mergeCell ref="J80:J81"/>
    <mergeCell ref="K80:K81"/>
    <mergeCell ref="L80:L81"/>
    <mergeCell ref="L84:L85"/>
    <mergeCell ref="M84:M85"/>
    <mergeCell ref="J84:J85"/>
    <mergeCell ref="K84:K85"/>
    <mergeCell ref="M86:M87"/>
    <mergeCell ref="D86:D87"/>
    <mergeCell ref="E86:E87"/>
    <mergeCell ref="F86:F87"/>
    <mergeCell ref="G86:G87"/>
    <mergeCell ref="H86:H87"/>
    <mergeCell ref="I86:I87"/>
    <mergeCell ref="J86:J87"/>
    <mergeCell ref="K86:K87"/>
    <mergeCell ref="I93:I94"/>
    <mergeCell ref="J93:J94"/>
    <mergeCell ref="K93:K94"/>
    <mergeCell ref="I91:I92"/>
    <mergeCell ref="B78:C78"/>
    <mergeCell ref="A88:A89"/>
    <mergeCell ref="B89:C89"/>
    <mergeCell ref="A90:A92"/>
    <mergeCell ref="B92:C92"/>
    <mergeCell ref="A100:A101"/>
    <mergeCell ref="A102:A103"/>
    <mergeCell ref="A104:A105"/>
    <mergeCell ref="B101:C101"/>
    <mergeCell ref="B103:C103"/>
    <mergeCell ref="B105:C105"/>
    <mergeCell ref="A96:A97"/>
    <mergeCell ref="B97:C97"/>
    <mergeCell ref="A98:A99"/>
    <mergeCell ref="B99:C99"/>
    <mergeCell ref="A93:A94"/>
    <mergeCell ref="B94:C94"/>
    <mergeCell ref="A84:A85"/>
    <mergeCell ref="B85:C85"/>
    <mergeCell ref="A86:A87"/>
    <mergeCell ref="B87:C87"/>
    <mergeCell ref="A82:A83"/>
    <mergeCell ref="G96:G97"/>
    <mergeCell ref="H96:H97"/>
    <mergeCell ref="S96:S97"/>
    <mergeCell ref="T96:T97"/>
    <mergeCell ref="U96:U97"/>
    <mergeCell ref="M80:M81"/>
    <mergeCell ref="N80:N81"/>
    <mergeCell ref="O80:O81"/>
    <mergeCell ref="P80:P81"/>
    <mergeCell ref="Q80:Q81"/>
    <mergeCell ref="R80:R81"/>
    <mergeCell ref="S80:S81"/>
    <mergeCell ref="T80:T81"/>
    <mergeCell ref="U80:U81"/>
    <mergeCell ref="I96:I97"/>
    <mergeCell ref="J96:J97"/>
    <mergeCell ref="K96:K97"/>
    <mergeCell ref="L96:L97"/>
    <mergeCell ref="M96:M97"/>
    <mergeCell ref="Q86:Q87"/>
    <mergeCell ref="Q84:Q85"/>
    <mergeCell ref="R84:R85"/>
    <mergeCell ref="S84:S85"/>
    <mergeCell ref="T84:T85"/>
    <mergeCell ref="AE80:AE81"/>
    <mergeCell ref="AF80:AF81"/>
    <mergeCell ref="AG80:AG81"/>
    <mergeCell ref="V80:V81"/>
    <mergeCell ref="W80:W81"/>
    <mergeCell ref="X80:X81"/>
    <mergeCell ref="Y80:Y81"/>
    <mergeCell ref="Z80:Z81"/>
    <mergeCell ref="AA80:AA81"/>
    <mergeCell ref="AB80:AB81"/>
    <mergeCell ref="AC80:AC81"/>
    <mergeCell ref="AD80:AD81"/>
    <mergeCell ref="AH80:AH81"/>
    <mergeCell ref="AI80:AI81"/>
    <mergeCell ref="AJ80:AJ81"/>
    <mergeCell ref="AK80:AK81"/>
    <mergeCell ref="AL80:AL81"/>
    <mergeCell ref="AM80:AM81"/>
    <mergeCell ref="AN80:AN81"/>
    <mergeCell ref="AO80:AO81"/>
    <mergeCell ref="AH84:AH85"/>
    <mergeCell ref="AI84:AI85"/>
    <mergeCell ref="AJ84:AJ85"/>
    <mergeCell ref="AK84:AK85"/>
    <mergeCell ref="AL84:AL85"/>
    <mergeCell ref="AM84:AM85"/>
    <mergeCell ref="AN84:AN85"/>
    <mergeCell ref="AO84:AO85"/>
    <mergeCell ref="AH86:AH87"/>
    <mergeCell ref="AI86:AI87"/>
    <mergeCell ref="AJ86:AJ87"/>
    <mergeCell ref="AK86:AK87"/>
    <mergeCell ref="AL86:AL87"/>
    <mergeCell ref="AM86:AM87"/>
    <mergeCell ref="AN86:AN87"/>
    <mergeCell ref="AO86:AO87"/>
    <mergeCell ref="AH88:AH89"/>
    <mergeCell ref="AI88:AI89"/>
    <mergeCell ref="AJ88:AJ89"/>
    <mergeCell ref="AK88:AK89"/>
    <mergeCell ref="AL88:AL89"/>
    <mergeCell ref="AM88:AM89"/>
    <mergeCell ref="AN88:AN89"/>
    <mergeCell ref="AO88:AO89"/>
    <mergeCell ref="AH91:AH92"/>
    <mergeCell ref="AI91:AI92"/>
    <mergeCell ref="AJ91:AJ92"/>
    <mergeCell ref="AK91:AK92"/>
    <mergeCell ref="AL91:AL92"/>
    <mergeCell ref="AM91:AM92"/>
    <mergeCell ref="AN91:AN92"/>
    <mergeCell ref="AO91:AO92"/>
    <mergeCell ref="AH93:AH94"/>
    <mergeCell ref="AI93:AI94"/>
    <mergeCell ref="AJ93:AJ94"/>
    <mergeCell ref="AK93:AK94"/>
    <mergeCell ref="AL93:AL94"/>
    <mergeCell ref="AM93:AM94"/>
    <mergeCell ref="AN93:AN94"/>
    <mergeCell ref="AO93:AO94"/>
    <mergeCell ref="AP80:AP81"/>
    <mergeCell ref="AQ80:AQ81"/>
    <mergeCell ref="AR80:AR81"/>
    <mergeCell ref="AS80:AS81"/>
    <mergeCell ref="AT80:AT81"/>
    <mergeCell ref="AU80:AU81"/>
    <mergeCell ref="AV80:AV81"/>
    <mergeCell ref="AW80:AW81"/>
    <mergeCell ref="AX80:AX81"/>
    <mergeCell ref="AY80:AY81"/>
    <mergeCell ref="AZ80:AZ81"/>
    <mergeCell ref="BA80:BA81"/>
    <mergeCell ref="BB80:BB81"/>
    <mergeCell ref="BC80:BC81"/>
    <mergeCell ref="BD80:BD81"/>
    <mergeCell ref="BE80:BE81"/>
    <mergeCell ref="BF80:BF81"/>
    <mergeCell ref="BG80:BG81"/>
    <mergeCell ref="AP84:AP85"/>
    <mergeCell ref="AQ84:AQ85"/>
    <mergeCell ref="AR84:AR85"/>
    <mergeCell ref="AS84:AS85"/>
    <mergeCell ref="AT84:AT85"/>
    <mergeCell ref="AU84:AU85"/>
    <mergeCell ref="AV84:AV85"/>
    <mergeCell ref="AW84:AW85"/>
    <mergeCell ref="AX84:AX85"/>
    <mergeCell ref="AY84:AY85"/>
    <mergeCell ref="AZ84:AZ85"/>
    <mergeCell ref="BA84:BA85"/>
    <mergeCell ref="BB84:BB85"/>
    <mergeCell ref="BC84:BC85"/>
    <mergeCell ref="BD84:BD85"/>
    <mergeCell ref="BE84:BE85"/>
    <mergeCell ref="BF84:BF85"/>
    <mergeCell ref="BG84:BG85"/>
    <mergeCell ref="AP86:AP87"/>
    <mergeCell ref="AQ86:AQ87"/>
    <mergeCell ref="AR86:AR87"/>
    <mergeCell ref="AS86:AS87"/>
    <mergeCell ref="AT86:AT87"/>
    <mergeCell ref="AU86:AU87"/>
    <mergeCell ref="AV86:AV87"/>
    <mergeCell ref="AW86:AW87"/>
    <mergeCell ref="AX86:AX87"/>
    <mergeCell ref="AY86:AY87"/>
    <mergeCell ref="AZ86:AZ87"/>
    <mergeCell ref="BA86:BA87"/>
    <mergeCell ref="BB86:BB87"/>
    <mergeCell ref="BC86:BC87"/>
    <mergeCell ref="BD86:BD87"/>
    <mergeCell ref="BE86:BE87"/>
    <mergeCell ref="BF86:BF87"/>
    <mergeCell ref="BG86:BG87"/>
    <mergeCell ref="AP88:AP89"/>
    <mergeCell ref="AQ88:AQ89"/>
    <mergeCell ref="AR88:AR89"/>
    <mergeCell ref="AS88:AS89"/>
    <mergeCell ref="AT88:AT89"/>
    <mergeCell ref="AU88:AU89"/>
    <mergeCell ref="AV88:AV89"/>
    <mergeCell ref="AW88:AW89"/>
    <mergeCell ref="AX88:AX89"/>
    <mergeCell ref="AY88:AY89"/>
    <mergeCell ref="AZ88:AZ89"/>
    <mergeCell ref="BA88:BA89"/>
    <mergeCell ref="BB88:BB89"/>
    <mergeCell ref="BC88:BC89"/>
    <mergeCell ref="BD88:BD89"/>
    <mergeCell ref="BE88:BE89"/>
    <mergeCell ref="BF88:BF89"/>
    <mergeCell ref="BG88:BG89"/>
    <mergeCell ref="AP91:AP92"/>
    <mergeCell ref="AQ91:AQ92"/>
    <mergeCell ref="AR91:AR92"/>
    <mergeCell ref="AS91:AS92"/>
    <mergeCell ref="AT91:AT92"/>
    <mergeCell ref="AU91:AU92"/>
    <mergeCell ref="AV91:AV92"/>
    <mergeCell ref="AW91:AW92"/>
    <mergeCell ref="AX91:AX92"/>
    <mergeCell ref="AY91:AY92"/>
    <mergeCell ref="AZ91:AZ92"/>
    <mergeCell ref="BA91:BA92"/>
    <mergeCell ref="BB91:BB92"/>
    <mergeCell ref="BC91:BC92"/>
    <mergeCell ref="BD91:BD92"/>
    <mergeCell ref="BE91:BE92"/>
    <mergeCell ref="BF91:BF92"/>
    <mergeCell ref="BG91:BG92"/>
    <mergeCell ref="AP93:AP94"/>
    <mergeCell ref="AQ93:AQ94"/>
    <mergeCell ref="AR93:AR94"/>
    <mergeCell ref="AS93:AS94"/>
    <mergeCell ref="AT93:AT94"/>
    <mergeCell ref="AU93:AU94"/>
    <mergeCell ref="AV93:AV94"/>
    <mergeCell ref="AW93:AW94"/>
    <mergeCell ref="AX93:AX94"/>
    <mergeCell ref="AY93:AY94"/>
    <mergeCell ref="AZ93:AZ94"/>
    <mergeCell ref="BA93:BA94"/>
    <mergeCell ref="BB93:BB94"/>
    <mergeCell ref="BC93:BC94"/>
    <mergeCell ref="BD93:BD94"/>
    <mergeCell ref="BE93:BE94"/>
    <mergeCell ref="BF93:BF94"/>
    <mergeCell ref="BG93:BG94"/>
    <mergeCell ref="BH93:BH94"/>
    <mergeCell ref="BI93:BI94"/>
    <mergeCell ref="BJ80:BJ81"/>
    <mergeCell ref="BK80:BK81"/>
    <mergeCell ref="BJ84:BJ85"/>
    <mergeCell ref="BK84:BK85"/>
    <mergeCell ref="BJ86:BJ87"/>
    <mergeCell ref="BK86:BK87"/>
    <mergeCell ref="BJ88:BJ89"/>
    <mergeCell ref="BK88:BK89"/>
    <mergeCell ref="BJ91:BJ92"/>
    <mergeCell ref="BK91:BK92"/>
    <mergeCell ref="BJ93:BJ94"/>
    <mergeCell ref="BK93:BK94"/>
    <mergeCell ref="BH80:BH81"/>
    <mergeCell ref="BI80:BI81"/>
    <mergeCell ref="BH84:BH85"/>
    <mergeCell ref="BI84:BI85"/>
    <mergeCell ref="BH86:BH87"/>
    <mergeCell ref="BI86:BI87"/>
    <mergeCell ref="BH88:BH89"/>
    <mergeCell ref="BI88:BI89"/>
    <mergeCell ref="BH91:BH92"/>
    <mergeCell ref="BI91:BI92"/>
    <mergeCell ref="AH96:AH97"/>
    <mergeCell ref="AI96:AI97"/>
    <mergeCell ref="AJ96:AJ97"/>
    <mergeCell ref="AK96:AK97"/>
    <mergeCell ref="AL96:AL97"/>
    <mergeCell ref="AM96:AM97"/>
    <mergeCell ref="AN96:AN97"/>
    <mergeCell ref="AO96:AO97"/>
    <mergeCell ref="AP96:AP97"/>
    <mergeCell ref="AQ96:AQ97"/>
    <mergeCell ref="AR96:AR97"/>
    <mergeCell ref="AS96:AS97"/>
    <mergeCell ref="AT96:AT97"/>
    <mergeCell ref="AU96:AU97"/>
    <mergeCell ref="AV96:AV97"/>
    <mergeCell ref="AW96:AW97"/>
    <mergeCell ref="AX96:AX97"/>
    <mergeCell ref="AY96:AY97"/>
    <mergeCell ref="AZ96:AZ97"/>
    <mergeCell ref="BA96:BA97"/>
    <mergeCell ref="BB96:BB97"/>
    <mergeCell ref="BC96:BC97"/>
    <mergeCell ref="BD96:BD97"/>
    <mergeCell ref="BE96:BE97"/>
    <mergeCell ref="BF96:BF97"/>
    <mergeCell ref="BG96:BG97"/>
    <mergeCell ref="BH96:BH97"/>
    <mergeCell ref="BI96:BI97"/>
    <mergeCell ref="BJ96:BJ97"/>
    <mergeCell ref="BK96:BK97"/>
    <mergeCell ref="AH98:AH99"/>
    <mergeCell ref="AI98:AI99"/>
    <mergeCell ref="AJ98:AJ99"/>
    <mergeCell ref="AK98:AK99"/>
    <mergeCell ref="AL98:AL99"/>
    <mergeCell ref="AM98:AM99"/>
    <mergeCell ref="AN98:AN99"/>
    <mergeCell ref="AO98:AO99"/>
    <mergeCell ref="AP98:AP99"/>
    <mergeCell ref="AQ98:AQ99"/>
    <mergeCell ref="AR98:AR99"/>
    <mergeCell ref="AS98:AS99"/>
    <mergeCell ref="AT98:AT99"/>
    <mergeCell ref="AU98:AU99"/>
    <mergeCell ref="AV98:AV99"/>
    <mergeCell ref="AW98:AW99"/>
    <mergeCell ref="AX98:AX99"/>
    <mergeCell ref="AY98:AY99"/>
    <mergeCell ref="AZ98:AZ99"/>
    <mergeCell ref="BA98:BA99"/>
    <mergeCell ref="BB98:BB99"/>
    <mergeCell ref="BC98:BC99"/>
    <mergeCell ref="BD98:BD99"/>
    <mergeCell ref="BE98:BE99"/>
    <mergeCell ref="BF98:BF99"/>
    <mergeCell ref="BG98:BG99"/>
    <mergeCell ref="BH98:BH99"/>
    <mergeCell ref="BI98:BI99"/>
    <mergeCell ref="BJ98:BJ99"/>
    <mergeCell ref="BK98:BK99"/>
    <mergeCell ref="AH100:AH101"/>
    <mergeCell ref="AI100:AI101"/>
    <mergeCell ref="AJ100:AJ101"/>
    <mergeCell ref="AK100:AK101"/>
    <mergeCell ref="AL100:AL101"/>
    <mergeCell ref="AM100:AM101"/>
    <mergeCell ref="AN100:AN101"/>
    <mergeCell ref="AO100:AO101"/>
    <mergeCell ref="AP100:AP101"/>
    <mergeCell ref="AQ100:AQ101"/>
    <mergeCell ref="AR100:AR101"/>
    <mergeCell ref="AS100:AS101"/>
    <mergeCell ref="AT100:AT101"/>
    <mergeCell ref="AU100:AU101"/>
    <mergeCell ref="AV100:AV101"/>
    <mergeCell ref="AW100:AW101"/>
    <mergeCell ref="AX100:AX101"/>
    <mergeCell ref="AY100:AY101"/>
    <mergeCell ref="AZ100:AZ101"/>
    <mergeCell ref="BA100:BA101"/>
    <mergeCell ref="BB100:BB101"/>
    <mergeCell ref="BC100:BC101"/>
    <mergeCell ref="BD100:BD101"/>
    <mergeCell ref="BE100:BE101"/>
    <mergeCell ref="BF100:BF101"/>
    <mergeCell ref="BG100:BG101"/>
    <mergeCell ref="BH100:BH101"/>
    <mergeCell ref="AH102:AH103"/>
    <mergeCell ref="AI102:AI103"/>
    <mergeCell ref="AJ102:AJ103"/>
    <mergeCell ref="AK102:AK103"/>
    <mergeCell ref="AL102:AL103"/>
    <mergeCell ref="AM102:AM103"/>
    <mergeCell ref="AN102:AN103"/>
    <mergeCell ref="AO102:AO103"/>
    <mergeCell ref="AP102:AP103"/>
    <mergeCell ref="BD102:BD103"/>
    <mergeCell ref="BE102:BE103"/>
    <mergeCell ref="BF102:BF103"/>
    <mergeCell ref="BG102:BG103"/>
    <mergeCell ref="BH102:BH103"/>
    <mergeCell ref="BI102:BI103"/>
    <mergeCell ref="BJ102:BJ103"/>
    <mergeCell ref="BK102:BK103"/>
    <mergeCell ref="BI100:BI101"/>
    <mergeCell ref="BJ100:BJ101"/>
    <mergeCell ref="BK100:BK101"/>
    <mergeCell ref="AI104:AI105"/>
    <mergeCell ref="AJ104:AJ105"/>
    <mergeCell ref="AK104:AK105"/>
    <mergeCell ref="AL104:AL105"/>
    <mergeCell ref="AM104:AM105"/>
    <mergeCell ref="AN104:AN105"/>
    <mergeCell ref="AO104:AO105"/>
    <mergeCell ref="AP104:AP105"/>
    <mergeCell ref="BC102:BC103"/>
    <mergeCell ref="AQ102:AQ103"/>
    <mergeCell ref="AR102:AR103"/>
    <mergeCell ref="AS102:AS103"/>
    <mergeCell ref="AT102:AT103"/>
    <mergeCell ref="AU102:AU103"/>
    <mergeCell ref="AV102:AV103"/>
    <mergeCell ref="AW102:AW103"/>
    <mergeCell ref="AX102:AX103"/>
    <mergeCell ref="AY102:AY103"/>
    <mergeCell ref="AZ102:AZ103"/>
    <mergeCell ref="BA102:BA103"/>
    <mergeCell ref="BB102:BB103"/>
    <mergeCell ref="BI104:BI105"/>
    <mergeCell ref="BJ104:BJ105"/>
    <mergeCell ref="BK104:BK105"/>
    <mergeCell ref="A95:BK95"/>
    <mergeCell ref="D77:BK77"/>
    <mergeCell ref="AZ104:AZ105"/>
    <mergeCell ref="BA104:BA105"/>
    <mergeCell ref="BB104:BB105"/>
    <mergeCell ref="BC104:BC105"/>
    <mergeCell ref="BD104:BD105"/>
    <mergeCell ref="BE104:BE105"/>
    <mergeCell ref="BF104:BF105"/>
    <mergeCell ref="BG104:BG105"/>
    <mergeCell ref="BH104:BH105"/>
    <mergeCell ref="AQ104:AQ105"/>
    <mergeCell ref="AR104:AR105"/>
    <mergeCell ref="AS104:AS105"/>
    <mergeCell ref="AT104:AT105"/>
    <mergeCell ref="AU104:AU105"/>
    <mergeCell ref="AV104:AV105"/>
    <mergeCell ref="AW104:AW105"/>
    <mergeCell ref="AX104:AX105"/>
    <mergeCell ref="AY104:AY105"/>
    <mergeCell ref="AH104:AH105"/>
  </mergeCells>
  <conditionalFormatting sqref="D80:BK80">
    <cfRule type="expression" dxfId="8" priority="2">
      <formula>D80=""</formula>
    </cfRule>
  </conditionalFormatting>
  <conditionalFormatting sqref="D83:BL83">
    <cfRule type="expression" dxfId="7" priority="1">
      <formula>D83=""</formula>
    </cfRule>
  </conditionalFormatting>
  <dataValidations count="2">
    <dataValidation type="list" allowBlank="1" showInputMessage="1" showErrorMessage="1" sqref="D78:BK78">
      <formula1>$AU$3:$AU$68</formula1>
    </dataValidation>
    <dataValidation type="list" allowBlank="1" showInputMessage="1" showErrorMessage="1" sqref="D90:BK90">
      <formula1>$AS$5:$AS$8</formula1>
    </dataValidation>
  </dataValidations>
  <pageMargins left="0.7" right="0.7" top="0.75" bottom="0.75" header="0.3" footer="0.3"/>
  <pageSetup paperSize="9" orientation="portrait" horizontalDpi="300" verticalDpi="300" r:id="rId1"/>
  <headerFooter differentOddEven="1">
    <oddHeader>&amp;L&amp;1 </oddHeader>
    <oddFooter>&amp;L&amp;1 </oddFooter>
    <evenHeader>&amp;L&amp;1 </evenHeader>
    <evenFooter>&amp;L&amp;1 </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73"/>
  <sheetViews>
    <sheetView showZeros="0" zoomScaleNormal="100" workbookViewId="0">
      <pane xSplit="4" topLeftCell="E1" activePane="topRight" state="frozen"/>
      <selection activeCell="A31" sqref="A31"/>
      <selection pane="topRight" activeCell="E56" sqref="E56"/>
    </sheetView>
  </sheetViews>
  <sheetFormatPr defaultColWidth="9.140625" defaultRowHeight="12" x14ac:dyDescent="0.2"/>
  <cols>
    <col min="1" max="1" width="3.140625" style="50" customWidth="1"/>
    <col min="2" max="2" width="8.140625" style="99" customWidth="1"/>
    <col min="3" max="3" width="52" style="50" customWidth="1"/>
    <col min="4" max="4" width="10.140625" style="100" customWidth="1"/>
    <col min="5" max="5" width="15.85546875" style="101" customWidth="1"/>
    <col min="6" max="26" width="15.85546875" style="50" customWidth="1"/>
    <col min="27" max="34" width="16" style="50" customWidth="1"/>
    <col min="35" max="16384" width="9.140625" style="50"/>
  </cols>
  <sheetData>
    <row r="1" spans="5:25" s="50" customFormat="1" ht="12" hidden="1" customHeight="1" x14ac:dyDescent="0.2">
      <c r="E1" s="97"/>
      <c r="X1" s="292" t="s">
        <v>121</v>
      </c>
      <c r="Y1" s="398"/>
    </row>
    <row r="2" spans="5:25" s="50" customFormat="1" ht="24" hidden="1" x14ac:dyDescent="0.2">
      <c r="E2" s="97"/>
      <c r="X2" s="74" t="s">
        <v>13</v>
      </c>
      <c r="Y2" s="74" t="s">
        <v>14</v>
      </c>
    </row>
    <row r="3" spans="5:25" s="50" customFormat="1" ht="24" hidden="1" customHeight="1" x14ac:dyDescent="0.2">
      <c r="E3" s="97"/>
      <c r="V3" s="372" t="s">
        <v>124</v>
      </c>
      <c r="W3" s="373"/>
      <c r="X3" s="75" t="s">
        <v>95</v>
      </c>
      <c r="Y3" s="76">
        <v>0.33</v>
      </c>
    </row>
    <row r="4" spans="5:25" s="50" customFormat="1" hidden="1" x14ac:dyDescent="0.2">
      <c r="E4" s="97"/>
      <c r="V4" s="113" t="s">
        <v>73</v>
      </c>
      <c r="W4" s="113"/>
      <c r="X4" s="75" t="s">
        <v>97</v>
      </c>
      <c r="Y4" s="76">
        <v>0.01</v>
      </c>
    </row>
    <row r="5" spans="5:25" s="50" customFormat="1" ht="24" hidden="1" x14ac:dyDescent="0.2">
      <c r="E5" s="97"/>
      <c r="V5" s="50" t="s">
        <v>75</v>
      </c>
      <c r="W5" s="53">
        <v>280.8</v>
      </c>
      <c r="X5" s="75" t="s">
        <v>99</v>
      </c>
      <c r="Y5" s="76">
        <v>2.56</v>
      </c>
    </row>
    <row r="6" spans="5:25" s="50" customFormat="1" hidden="1" x14ac:dyDescent="0.2">
      <c r="E6" s="97"/>
      <c r="V6" s="50" t="s">
        <v>74</v>
      </c>
      <c r="W6" s="53">
        <v>280.8</v>
      </c>
      <c r="X6" s="75" t="s">
        <v>101</v>
      </c>
      <c r="Y6" s="76">
        <v>20</v>
      </c>
    </row>
    <row r="7" spans="5:25" s="50" customFormat="1" hidden="1" x14ac:dyDescent="0.2">
      <c r="E7" s="97"/>
      <c r="V7" s="50" t="s">
        <v>77</v>
      </c>
      <c r="W7" s="53">
        <v>237.6</v>
      </c>
      <c r="X7" s="75" t="s">
        <v>103</v>
      </c>
      <c r="Y7" s="76">
        <v>10</v>
      </c>
    </row>
    <row r="8" spans="5:25" s="50" customFormat="1" hidden="1" x14ac:dyDescent="0.2">
      <c r="E8" s="97"/>
      <c r="V8" s="50" t="s">
        <v>78</v>
      </c>
      <c r="W8" s="53">
        <v>237.6</v>
      </c>
      <c r="X8" s="75" t="s">
        <v>105</v>
      </c>
      <c r="Y8" s="76">
        <v>100</v>
      </c>
    </row>
    <row r="9" spans="5:25" s="50" customFormat="1" hidden="1" x14ac:dyDescent="0.2">
      <c r="E9" s="97"/>
      <c r="X9" s="75" t="s">
        <v>107</v>
      </c>
      <c r="Y9" s="76">
        <v>200</v>
      </c>
    </row>
    <row r="10" spans="5:25" s="50" customFormat="1" hidden="1" x14ac:dyDescent="0.2">
      <c r="E10" s="97"/>
      <c r="X10" s="75" t="s">
        <v>109</v>
      </c>
      <c r="Y10" s="76">
        <v>200</v>
      </c>
    </row>
    <row r="11" spans="5:25" s="50" customFormat="1" hidden="1" x14ac:dyDescent="0.2">
      <c r="E11" s="97"/>
      <c r="X11" s="75" t="s">
        <v>111</v>
      </c>
      <c r="Y11" s="76">
        <v>2</v>
      </c>
    </row>
    <row r="12" spans="5:25" s="50" customFormat="1" hidden="1" x14ac:dyDescent="0.2">
      <c r="E12" s="97"/>
      <c r="X12" s="75" t="s">
        <v>113</v>
      </c>
      <c r="Y12" s="76">
        <v>2000</v>
      </c>
    </row>
    <row r="13" spans="5:25" s="50" customFormat="1" hidden="1" x14ac:dyDescent="0.2">
      <c r="E13" s="97"/>
      <c r="X13" s="75" t="s">
        <v>115</v>
      </c>
      <c r="Y13" s="76">
        <v>20</v>
      </c>
    </row>
    <row r="14" spans="5:25" s="50" customFormat="1" hidden="1" x14ac:dyDescent="0.2">
      <c r="E14" s="97"/>
      <c r="X14" s="75" t="s">
        <v>117</v>
      </c>
      <c r="Y14" s="76">
        <v>0.1</v>
      </c>
    </row>
    <row r="15" spans="5:25" s="50" customFormat="1" hidden="1" x14ac:dyDescent="0.2">
      <c r="E15" s="97"/>
      <c r="X15" s="75" t="s">
        <v>28</v>
      </c>
      <c r="Y15" s="76">
        <v>20</v>
      </c>
    </row>
    <row r="16" spans="5:25" s="50" customFormat="1" hidden="1" x14ac:dyDescent="0.2">
      <c r="E16" s="97"/>
      <c r="X16" s="75" t="s">
        <v>120</v>
      </c>
      <c r="Y16" s="76">
        <v>5</v>
      </c>
    </row>
    <row r="17" spans="1:34" ht="24" hidden="1" x14ac:dyDescent="0.2">
      <c r="B17" s="50"/>
      <c r="D17" s="50"/>
      <c r="E17" s="97"/>
      <c r="X17" s="75" t="s">
        <v>96</v>
      </c>
      <c r="Y17" s="76">
        <v>0.33</v>
      </c>
    </row>
    <row r="18" spans="1:34" hidden="1" x14ac:dyDescent="0.2">
      <c r="B18" s="50"/>
      <c r="D18" s="50"/>
      <c r="E18" s="97"/>
      <c r="X18" s="75" t="s">
        <v>98</v>
      </c>
      <c r="Y18" s="76">
        <v>3.0000000000000001E-3</v>
      </c>
    </row>
    <row r="19" spans="1:34" hidden="1" x14ac:dyDescent="0.2">
      <c r="B19" s="50"/>
      <c r="D19" s="50"/>
      <c r="E19" s="97"/>
      <c r="X19" s="75" t="s">
        <v>100</v>
      </c>
      <c r="Y19" s="76">
        <v>10</v>
      </c>
    </row>
    <row r="20" spans="1:34" hidden="1" x14ac:dyDescent="0.2">
      <c r="B20" s="50"/>
      <c r="D20" s="50"/>
      <c r="E20" s="97"/>
      <c r="X20" s="75" t="s">
        <v>102</v>
      </c>
      <c r="Y20" s="76">
        <v>1000</v>
      </c>
    </row>
    <row r="21" spans="1:34" hidden="1" x14ac:dyDescent="0.2">
      <c r="B21" s="50"/>
      <c r="D21" s="50"/>
      <c r="E21" s="97"/>
      <c r="X21" s="75" t="s">
        <v>104</v>
      </c>
      <c r="Y21" s="76">
        <v>100</v>
      </c>
    </row>
    <row r="22" spans="1:34" hidden="1" x14ac:dyDescent="0.2">
      <c r="B22" s="50"/>
      <c r="D22" s="50"/>
      <c r="E22" s="97"/>
      <c r="X22" s="75" t="s">
        <v>106</v>
      </c>
      <c r="Y22" s="76">
        <v>100</v>
      </c>
    </row>
    <row r="23" spans="1:34" hidden="1" x14ac:dyDescent="0.2">
      <c r="B23" s="50"/>
      <c r="D23" s="50"/>
      <c r="E23" s="97"/>
      <c r="X23" s="75" t="s">
        <v>108</v>
      </c>
      <c r="Y23" s="76">
        <v>10</v>
      </c>
    </row>
    <row r="24" spans="1:34" hidden="1" x14ac:dyDescent="0.2">
      <c r="B24" s="50"/>
      <c r="D24" s="50"/>
      <c r="E24" s="97"/>
      <c r="X24" s="75" t="s">
        <v>110</v>
      </c>
      <c r="Y24" s="76">
        <v>100</v>
      </c>
    </row>
    <row r="25" spans="1:34" hidden="1" x14ac:dyDescent="0.2">
      <c r="B25" s="50"/>
      <c r="D25" s="50"/>
      <c r="E25" s="97"/>
      <c r="X25" s="75" t="s">
        <v>112</v>
      </c>
      <c r="Y25" s="76">
        <v>20</v>
      </c>
    </row>
    <row r="26" spans="1:34" hidden="1" x14ac:dyDescent="0.2">
      <c r="B26" s="50"/>
      <c r="D26" s="50"/>
      <c r="E26" s="97"/>
      <c r="X26" s="75" t="s">
        <v>114</v>
      </c>
      <c r="Y26" s="76">
        <v>100</v>
      </c>
    </row>
    <row r="27" spans="1:34" hidden="1" x14ac:dyDescent="0.2">
      <c r="B27" s="50"/>
      <c r="D27" s="50"/>
      <c r="E27" s="97"/>
      <c r="X27" s="75" t="s">
        <v>116</v>
      </c>
      <c r="Y27" s="76">
        <v>20</v>
      </c>
    </row>
    <row r="28" spans="1:34" hidden="1" x14ac:dyDescent="0.2">
      <c r="B28" s="50"/>
      <c r="D28" s="50"/>
      <c r="E28" s="97"/>
      <c r="X28" s="75" t="s">
        <v>118</v>
      </c>
      <c r="Y28" s="76">
        <v>50</v>
      </c>
    </row>
    <row r="29" spans="1:34" hidden="1" x14ac:dyDescent="0.2">
      <c r="B29" s="50"/>
      <c r="D29" s="50"/>
      <c r="E29" s="97"/>
      <c r="X29" s="75" t="s">
        <v>119</v>
      </c>
      <c r="Y29" s="76">
        <v>50</v>
      </c>
    </row>
    <row r="30" spans="1:34" hidden="1" x14ac:dyDescent="0.2">
      <c r="B30" s="50"/>
      <c r="D30" s="50"/>
      <c r="E30" s="98"/>
      <c r="F30" s="98"/>
      <c r="X30" s="77" t="s">
        <v>76</v>
      </c>
      <c r="Y30" s="55"/>
    </row>
    <row r="31" spans="1:34" hidden="1" x14ac:dyDescent="0.2">
      <c r="B31" s="50"/>
      <c r="D31" s="50"/>
      <c r="E31" s="111"/>
      <c r="F31" s="111"/>
      <c r="G31" s="111"/>
      <c r="H31" s="111"/>
      <c r="I31" s="111"/>
      <c r="J31" s="111"/>
      <c r="K31" s="111"/>
      <c r="L31" s="111"/>
      <c r="M31" s="111"/>
      <c r="N31" s="111"/>
      <c r="O31" s="111"/>
      <c r="P31" s="111"/>
      <c r="Q31" s="111"/>
      <c r="R31" s="111"/>
      <c r="S31" s="111"/>
      <c r="T31" s="111"/>
      <c r="U31" s="111"/>
      <c r="V31" s="111"/>
      <c r="W31" s="111"/>
      <c r="X31" s="111"/>
      <c r="Y31" s="111"/>
      <c r="Z31" s="111"/>
      <c r="AA31" s="111"/>
      <c r="AB31" s="111"/>
      <c r="AC31" s="111"/>
      <c r="AD31" s="111"/>
      <c r="AE31" s="111"/>
      <c r="AF31" s="111"/>
      <c r="AG31" s="111"/>
      <c r="AH31" s="111"/>
    </row>
    <row r="32" spans="1:34" ht="32.25" thickBot="1" x14ac:dyDescent="0.25">
      <c r="A32" s="405" t="s">
        <v>334</v>
      </c>
      <c r="B32" s="405"/>
      <c r="C32" s="406"/>
      <c r="D32" s="407"/>
      <c r="E32" s="403" t="s">
        <v>212</v>
      </c>
      <c r="F32" s="403"/>
      <c r="G32" s="403"/>
      <c r="H32" s="403"/>
      <c r="I32" s="403"/>
      <c r="J32" s="403"/>
      <c r="K32" s="403"/>
      <c r="L32" s="403"/>
      <c r="M32" s="403"/>
      <c r="N32" s="403"/>
      <c r="O32" s="404"/>
      <c r="P32" s="404"/>
      <c r="Q32" s="404"/>
      <c r="R32" s="404"/>
      <c r="S32" s="404"/>
      <c r="T32" s="404"/>
      <c r="U32" s="404"/>
      <c r="V32" s="404"/>
      <c r="W32" s="404"/>
      <c r="X32" s="404"/>
      <c r="Y32" s="404"/>
      <c r="Z32" s="404"/>
      <c r="AA32" s="404"/>
      <c r="AB32" s="404"/>
      <c r="AC32" s="404"/>
      <c r="AD32" s="404"/>
      <c r="AE32" s="404"/>
      <c r="AF32" s="404"/>
      <c r="AG32" s="404"/>
      <c r="AH32" s="404"/>
    </row>
    <row r="33" spans="1:34" s="103" customFormat="1" ht="30" customHeight="1" thickBot="1" x14ac:dyDescent="0.25">
      <c r="A33" s="418" t="s">
        <v>150</v>
      </c>
      <c r="B33" s="417" t="s">
        <v>327</v>
      </c>
      <c r="C33" s="216" t="s">
        <v>214</v>
      </c>
      <c r="D33" s="153" t="s">
        <v>213</v>
      </c>
      <c r="E33" s="158"/>
      <c r="F33" s="159"/>
      <c r="G33" s="158"/>
      <c r="H33" s="158"/>
      <c r="I33" s="158"/>
      <c r="J33" s="158"/>
      <c r="K33" s="158"/>
      <c r="L33" s="158"/>
      <c r="M33" s="158"/>
      <c r="N33" s="158"/>
      <c r="O33" s="237"/>
      <c r="P33" s="237"/>
      <c r="Q33" s="237"/>
      <c r="R33" s="237"/>
      <c r="S33" s="237"/>
      <c r="T33" s="237"/>
      <c r="U33" s="237"/>
      <c r="V33" s="237"/>
      <c r="W33" s="237"/>
      <c r="X33" s="237"/>
      <c r="Y33" s="237"/>
      <c r="Z33" s="237"/>
      <c r="AA33" s="237"/>
      <c r="AB33" s="237"/>
      <c r="AC33" s="237"/>
      <c r="AD33" s="237"/>
      <c r="AE33" s="237"/>
      <c r="AF33" s="237"/>
      <c r="AG33" s="237"/>
      <c r="AH33" s="237"/>
    </row>
    <row r="34" spans="1:34" s="104" customFormat="1" ht="36.950000000000003" customHeight="1" thickBot="1" x14ac:dyDescent="0.3">
      <c r="A34" s="418"/>
      <c r="B34" s="417"/>
      <c r="C34" s="408" t="s">
        <v>338</v>
      </c>
      <c r="D34" s="409"/>
      <c r="E34" s="124" t="str">
        <f>IF(E33=$X$30,"Introduceți poluantul în celula A2","")</f>
        <v/>
      </c>
      <c r="F34" s="124" t="str">
        <f t="shared" ref="F34:N34" si="0">IF(F33=$X$30,"Introduceți poluantul în celula A2","")</f>
        <v/>
      </c>
      <c r="G34" s="124" t="str">
        <f t="shared" si="0"/>
        <v/>
      </c>
      <c r="H34" s="124" t="str">
        <f t="shared" si="0"/>
        <v/>
      </c>
      <c r="I34" s="124" t="str">
        <f t="shared" si="0"/>
        <v/>
      </c>
      <c r="J34" s="124" t="str">
        <f t="shared" si="0"/>
        <v/>
      </c>
      <c r="K34" s="124" t="str">
        <f t="shared" si="0"/>
        <v/>
      </c>
      <c r="L34" s="124" t="str">
        <f t="shared" si="0"/>
        <v/>
      </c>
      <c r="M34" s="124" t="str">
        <f t="shared" si="0"/>
        <v/>
      </c>
      <c r="N34" s="124" t="str">
        <f t="shared" si="0"/>
        <v/>
      </c>
      <c r="O34" s="238"/>
      <c r="P34" s="238"/>
      <c r="Q34" s="238"/>
      <c r="R34" s="238"/>
      <c r="S34" s="238"/>
      <c r="T34" s="238"/>
      <c r="U34" s="238"/>
      <c r="V34" s="238"/>
      <c r="W34" s="238"/>
      <c r="X34" s="238"/>
      <c r="Y34" s="238"/>
      <c r="Z34" s="238"/>
      <c r="AA34" s="238"/>
      <c r="AB34" s="238"/>
      <c r="AC34" s="238"/>
      <c r="AD34" s="238"/>
      <c r="AE34" s="238"/>
      <c r="AF34" s="238"/>
      <c r="AG34" s="238"/>
      <c r="AH34" s="238"/>
    </row>
    <row r="35" spans="1:34" s="104" customFormat="1" ht="12.75" x14ac:dyDescent="0.2">
      <c r="A35" s="418"/>
      <c r="B35" s="417" t="s">
        <v>328</v>
      </c>
      <c r="C35" s="414" t="s">
        <v>268</v>
      </c>
      <c r="D35" s="415"/>
      <c r="E35" s="387"/>
      <c r="F35" s="387"/>
      <c r="G35" s="387"/>
      <c r="H35" s="387"/>
      <c r="I35" s="387"/>
      <c r="J35" s="387"/>
      <c r="K35" s="387"/>
      <c r="L35" s="387"/>
      <c r="M35" s="387"/>
      <c r="N35" s="387"/>
      <c r="O35" s="234"/>
      <c r="P35" s="234"/>
      <c r="Q35" s="234"/>
      <c r="R35" s="234"/>
      <c r="S35" s="234"/>
      <c r="T35" s="234"/>
      <c r="U35" s="234"/>
      <c r="V35" s="234"/>
      <c r="W35" s="234"/>
      <c r="X35" s="234"/>
      <c r="Y35" s="234"/>
      <c r="Z35" s="234"/>
      <c r="AA35" s="234"/>
      <c r="AB35" s="234"/>
      <c r="AC35" s="234"/>
      <c r="AD35" s="234"/>
      <c r="AE35" s="234"/>
      <c r="AF35" s="234"/>
      <c r="AG35" s="234"/>
      <c r="AH35" s="234"/>
    </row>
    <row r="36" spans="1:34" s="104" customFormat="1" ht="26.25" customHeight="1" thickBot="1" x14ac:dyDescent="0.3">
      <c r="A36" s="418"/>
      <c r="B36" s="417"/>
      <c r="C36" s="416" t="s">
        <v>335</v>
      </c>
      <c r="D36" s="416"/>
      <c r="E36" s="388"/>
      <c r="F36" s="388"/>
      <c r="G36" s="388"/>
      <c r="H36" s="388"/>
      <c r="I36" s="388"/>
      <c r="J36" s="388"/>
      <c r="K36" s="388"/>
      <c r="L36" s="388"/>
      <c r="M36" s="388"/>
      <c r="N36" s="388"/>
      <c r="O36" s="234"/>
      <c r="P36" s="234"/>
      <c r="Q36" s="234"/>
      <c r="R36" s="234"/>
      <c r="S36" s="234"/>
      <c r="T36" s="234"/>
      <c r="U36" s="234"/>
      <c r="V36" s="234"/>
      <c r="W36" s="234"/>
      <c r="X36" s="234"/>
      <c r="Y36" s="234"/>
      <c r="Z36" s="234"/>
      <c r="AA36" s="234"/>
      <c r="AB36" s="234"/>
      <c r="AC36" s="234"/>
      <c r="AD36" s="234"/>
      <c r="AE36" s="234"/>
      <c r="AF36" s="234"/>
      <c r="AG36" s="234"/>
      <c r="AH36" s="234"/>
    </row>
    <row r="37" spans="1:34" ht="14.25" x14ac:dyDescent="0.2">
      <c r="A37" s="389" t="s">
        <v>244</v>
      </c>
      <c r="B37" s="411" t="s">
        <v>221</v>
      </c>
      <c r="C37" s="128" t="s">
        <v>262</v>
      </c>
      <c r="D37" s="129" t="s">
        <v>247</v>
      </c>
      <c r="E37" s="392"/>
      <c r="F37" s="392"/>
      <c r="G37" s="392"/>
      <c r="H37" s="392"/>
      <c r="I37" s="392"/>
      <c r="J37" s="392"/>
      <c r="K37" s="392"/>
      <c r="L37" s="392"/>
      <c r="M37" s="392"/>
      <c r="N37" s="392"/>
      <c r="O37" s="235"/>
      <c r="P37" s="235"/>
      <c r="Q37" s="235"/>
      <c r="R37" s="235"/>
      <c r="S37" s="235"/>
      <c r="T37" s="235"/>
      <c r="U37" s="235"/>
      <c r="V37" s="235"/>
      <c r="W37" s="235"/>
      <c r="X37" s="235"/>
      <c r="Y37" s="235"/>
      <c r="Z37" s="235"/>
      <c r="AA37" s="235"/>
      <c r="AB37" s="235"/>
      <c r="AC37" s="235"/>
      <c r="AD37" s="235"/>
      <c r="AE37" s="235"/>
      <c r="AF37" s="235"/>
      <c r="AG37" s="235"/>
      <c r="AH37" s="235"/>
    </row>
    <row r="38" spans="1:34" ht="15.75" customHeight="1" x14ac:dyDescent="0.2">
      <c r="A38" s="390"/>
      <c r="B38" s="412"/>
      <c r="C38" s="410" t="s">
        <v>267</v>
      </c>
      <c r="D38" s="410"/>
      <c r="E38" s="393"/>
      <c r="F38" s="393"/>
      <c r="G38" s="393"/>
      <c r="H38" s="393"/>
      <c r="I38" s="393"/>
      <c r="J38" s="393"/>
      <c r="K38" s="393"/>
      <c r="L38" s="393"/>
      <c r="M38" s="393"/>
      <c r="N38" s="393"/>
      <c r="O38" s="235"/>
      <c r="P38" s="235"/>
      <c r="Q38" s="235"/>
      <c r="R38" s="235"/>
      <c r="S38" s="235"/>
      <c r="T38" s="235"/>
      <c r="U38" s="235"/>
      <c r="V38" s="235"/>
      <c r="W38" s="235"/>
      <c r="X38" s="235"/>
      <c r="Y38" s="235"/>
      <c r="Z38" s="235"/>
      <c r="AA38" s="235"/>
      <c r="AB38" s="235"/>
      <c r="AC38" s="235"/>
      <c r="AD38" s="235"/>
      <c r="AE38" s="235"/>
      <c r="AF38" s="235"/>
      <c r="AG38" s="235"/>
      <c r="AH38" s="235"/>
    </row>
    <row r="39" spans="1:34" ht="15.75" customHeight="1" x14ac:dyDescent="0.2">
      <c r="A39" s="390"/>
      <c r="B39" s="396" t="s">
        <v>222</v>
      </c>
      <c r="C39" s="125" t="s">
        <v>263</v>
      </c>
      <c r="D39" s="126" t="s">
        <v>352</v>
      </c>
      <c r="E39" s="394"/>
      <c r="F39" s="394"/>
      <c r="G39" s="394"/>
      <c r="H39" s="394"/>
      <c r="I39" s="394"/>
      <c r="J39" s="394"/>
      <c r="K39" s="394"/>
      <c r="L39" s="394"/>
      <c r="M39" s="394"/>
      <c r="N39" s="394"/>
      <c r="O39" s="236"/>
      <c r="P39" s="236"/>
      <c r="Q39" s="236"/>
      <c r="R39" s="236"/>
      <c r="S39" s="236"/>
      <c r="T39" s="236"/>
      <c r="U39" s="236"/>
      <c r="V39" s="236"/>
      <c r="W39" s="236"/>
      <c r="X39" s="236"/>
      <c r="Y39" s="236"/>
      <c r="Z39" s="236"/>
      <c r="AA39" s="236"/>
      <c r="AB39" s="236"/>
      <c r="AC39" s="236"/>
      <c r="AD39" s="236"/>
      <c r="AE39" s="236"/>
      <c r="AF39" s="236"/>
      <c r="AG39" s="236"/>
      <c r="AH39" s="236"/>
    </row>
    <row r="40" spans="1:34" ht="21.75" customHeight="1" thickBot="1" x14ac:dyDescent="0.25">
      <c r="A40" s="391"/>
      <c r="B40" s="397"/>
      <c r="C40" s="413" t="s">
        <v>354</v>
      </c>
      <c r="D40" s="413"/>
      <c r="E40" s="395"/>
      <c r="F40" s="395"/>
      <c r="G40" s="395"/>
      <c r="H40" s="395"/>
      <c r="I40" s="395"/>
      <c r="J40" s="395"/>
      <c r="K40" s="395"/>
      <c r="L40" s="395"/>
      <c r="M40" s="395"/>
      <c r="N40" s="395"/>
      <c r="O40" s="236"/>
      <c r="P40" s="236"/>
      <c r="Q40" s="236"/>
      <c r="R40" s="236"/>
      <c r="S40" s="236"/>
      <c r="T40" s="236"/>
      <c r="U40" s="236"/>
      <c r="V40" s="236"/>
      <c r="W40" s="236"/>
      <c r="X40" s="236"/>
      <c r="Y40" s="236"/>
      <c r="Z40" s="236"/>
      <c r="AA40" s="236"/>
      <c r="AB40" s="236"/>
      <c r="AC40" s="236"/>
      <c r="AD40" s="236"/>
      <c r="AE40" s="236"/>
      <c r="AF40" s="236"/>
      <c r="AG40" s="236"/>
      <c r="AH40" s="236"/>
    </row>
    <row r="41" spans="1:34" ht="14.25" x14ac:dyDescent="0.2">
      <c r="A41" s="428" t="s">
        <v>187</v>
      </c>
      <c r="B41" s="427" t="s">
        <v>223</v>
      </c>
      <c r="C41" s="128" t="s">
        <v>264</v>
      </c>
      <c r="D41" s="130" t="s">
        <v>248</v>
      </c>
      <c r="E41" s="392"/>
      <c r="F41" s="392"/>
      <c r="G41" s="392"/>
      <c r="H41" s="392"/>
      <c r="I41" s="392"/>
      <c r="J41" s="392"/>
      <c r="K41" s="392"/>
      <c r="L41" s="392"/>
      <c r="M41" s="392"/>
      <c r="N41" s="392"/>
      <c r="O41" s="235"/>
      <c r="P41" s="235"/>
      <c r="Q41" s="235"/>
      <c r="R41" s="235"/>
      <c r="S41" s="235"/>
      <c r="T41" s="235"/>
      <c r="U41" s="235"/>
      <c r="V41" s="235"/>
      <c r="W41" s="235"/>
      <c r="X41" s="235"/>
      <c r="Y41" s="235"/>
      <c r="Z41" s="235"/>
      <c r="AA41" s="235"/>
      <c r="AB41" s="235"/>
      <c r="AC41" s="235"/>
      <c r="AD41" s="235"/>
      <c r="AE41" s="235"/>
      <c r="AF41" s="235"/>
      <c r="AG41" s="235"/>
      <c r="AH41" s="235"/>
    </row>
    <row r="42" spans="1:34" ht="15" customHeight="1" x14ac:dyDescent="0.2">
      <c r="A42" s="429"/>
      <c r="B42" s="396"/>
      <c r="C42" s="410" t="s">
        <v>266</v>
      </c>
      <c r="D42" s="410"/>
      <c r="E42" s="393"/>
      <c r="F42" s="393"/>
      <c r="G42" s="393"/>
      <c r="H42" s="393"/>
      <c r="I42" s="393"/>
      <c r="J42" s="393"/>
      <c r="K42" s="393"/>
      <c r="L42" s="393"/>
      <c r="M42" s="393"/>
      <c r="N42" s="393"/>
      <c r="O42" s="235"/>
      <c r="P42" s="235"/>
      <c r="Q42" s="235"/>
      <c r="R42" s="235"/>
      <c r="S42" s="235"/>
      <c r="T42" s="235"/>
      <c r="U42" s="235"/>
      <c r="V42" s="235"/>
      <c r="W42" s="235"/>
      <c r="X42" s="235"/>
      <c r="Y42" s="235"/>
      <c r="Z42" s="235"/>
      <c r="AA42" s="235"/>
      <c r="AB42" s="235"/>
      <c r="AC42" s="235"/>
      <c r="AD42" s="235"/>
      <c r="AE42" s="235"/>
      <c r="AF42" s="235"/>
      <c r="AG42" s="235"/>
      <c r="AH42" s="235"/>
    </row>
    <row r="43" spans="1:34" ht="15.75" customHeight="1" x14ac:dyDescent="0.2">
      <c r="A43" s="429"/>
      <c r="B43" s="396" t="s">
        <v>224</v>
      </c>
      <c r="C43" s="125" t="s">
        <v>265</v>
      </c>
      <c r="D43" s="127" t="s">
        <v>353</v>
      </c>
      <c r="E43" s="394"/>
      <c r="F43" s="394"/>
      <c r="G43" s="394"/>
      <c r="H43" s="394"/>
      <c r="I43" s="394"/>
      <c r="J43" s="394"/>
      <c r="K43" s="394"/>
      <c r="L43" s="394"/>
      <c r="M43" s="394"/>
      <c r="N43" s="394"/>
      <c r="O43" s="236"/>
      <c r="P43" s="236"/>
      <c r="Q43" s="236"/>
      <c r="R43" s="236"/>
      <c r="S43" s="236"/>
      <c r="T43" s="236"/>
      <c r="U43" s="236"/>
      <c r="V43" s="236"/>
      <c r="W43" s="236"/>
      <c r="X43" s="236"/>
      <c r="Y43" s="236"/>
      <c r="Z43" s="236"/>
      <c r="AA43" s="236"/>
      <c r="AB43" s="236"/>
      <c r="AC43" s="236"/>
      <c r="AD43" s="236"/>
      <c r="AE43" s="236"/>
      <c r="AF43" s="236"/>
      <c r="AG43" s="236"/>
      <c r="AH43" s="236"/>
    </row>
    <row r="44" spans="1:34" ht="24" customHeight="1" thickBot="1" x14ac:dyDescent="0.25">
      <c r="A44" s="430"/>
      <c r="B44" s="397"/>
      <c r="C44" s="413" t="s">
        <v>356</v>
      </c>
      <c r="D44" s="413"/>
      <c r="E44" s="395"/>
      <c r="F44" s="395"/>
      <c r="G44" s="395"/>
      <c r="H44" s="395"/>
      <c r="I44" s="395"/>
      <c r="J44" s="395"/>
      <c r="K44" s="395"/>
      <c r="L44" s="395"/>
      <c r="M44" s="395"/>
      <c r="N44" s="395"/>
      <c r="O44" s="236"/>
      <c r="P44" s="236"/>
      <c r="Q44" s="236"/>
      <c r="R44" s="236"/>
      <c r="S44" s="236"/>
      <c r="T44" s="236"/>
      <c r="U44" s="236"/>
      <c r="V44" s="236"/>
      <c r="W44" s="236"/>
      <c r="X44" s="236"/>
      <c r="Y44" s="236"/>
      <c r="Z44" s="236"/>
      <c r="AA44" s="236"/>
      <c r="AB44" s="236"/>
      <c r="AC44" s="236"/>
      <c r="AD44" s="236"/>
      <c r="AE44" s="236"/>
      <c r="AF44" s="236"/>
      <c r="AG44" s="236"/>
      <c r="AH44" s="236"/>
    </row>
    <row r="45" spans="1:34" ht="29.25" customHeight="1" x14ac:dyDescent="0.2">
      <c r="B45" s="144" t="s">
        <v>145</v>
      </c>
    </row>
    <row r="46" spans="1:34" s="103" customFormat="1" ht="37.5" customHeight="1" x14ac:dyDescent="0.2">
      <c r="B46" s="136">
        <v>1</v>
      </c>
      <c r="C46" s="146" t="s">
        <v>226</v>
      </c>
      <c r="D46" s="147"/>
      <c r="E46" s="217">
        <f>IF(E33=$X$30,E35,E33)</f>
        <v>0</v>
      </c>
      <c r="F46" s="217">
        <f t="shared" ref="F46:N46" si="1">IF(F33=$X$30,F35,F33)</f>
        <v>0</v>
      </c>
      <c r="G46" s="217">
        <f t="shared" si="1"/>
        <v>0</v>
      </c>
      <c r="H46" s="217">
        <f t="shared" si="1"/>
        <v>0</v>
      </c>
      <c r="I46" s="217">
        <f t="shared" si="1"/>
        <v>0</v>
      </c>
      <c r="J46" s="217">
        <f t="shared" si="1"/>
        <v>0</v>
      </c>
      <c r="K46" s="217">
        <f t="shared" si="1"/>
        <v>0</v>
      </c>
      <c r="L46" s="217">
        <f t="shared" si="1"/>
        <v>0</v>
      </c>
      <c r="M46" s="217">
        <f t="shared" si="1"/>
        <v>0</v>
      </c>
      <c r="N46" s="217">
        <f t="shared" si="1"/>
        <v>0</v>
      </c>
      <c r="O46" s="239"/>
      <c r="P46" s="239"/>
      <c r="Q46" s="239"/>
      <c r="R46" s="239"/>
      <c r="S46" s="239"/>
      <c r="T46" s="239"/>
      <c r="U46" s="239"/>
      <c r="V46" s="239"/>
      <c r="W46" s="239"/>
      <c r="X46" s="239"/>
      <c r="Y46" s="239"/>
      <c r="Z46" s="239"/>
      <c r="AA46" s="239"/>
      <c r="AB46" s="239"/>
      <c r="AC46" s="239"/>
      <c r="AD46" s="239"/>
      <c r="AE46" s="239"/>
      <c r="AF46" s="239"/>
      <c r="AG46" s="239"/>
      <c r="AH46" s="239"/>
    </row>
    <row r="47" spans="1:34" ht="24.75" customHeight="1" thickBot="1" x14ac:dyDescent="0.25">
      <c r="B47" s="137" t="s">
        <v>82</v>
      </c>
      <c r="C47" s="399" t="s">
        <v>329</v>
      </c>
      <c r="D47" s="401" t="s">
        <v>150</v>
      </c>
      <c r="E47" s="270" t="str">
        <f>IF(E33=$X3,$Y3,IF(E33=$X4,$Y4,IF(E33=$X4,$Y4,IF(E33=$X5,$Y5,IF(E33=$X6,$Y6,IF(E33=$X7,$Y7,IF(E33=$X8,$Y8,IF(E33=$X9,$Y9,IF(E33=$X10,$Y10,IF(E33=$X11,$Y11,IF(E33=$X12,$Y12,IF(E33=$X13,$Y13,IF(E33=$X14,$Y14,IF(E33=$X15,$Y15,IF(E33=$X16,$Y16,IF(E33=$X17,$Y17,IF(E33=$X18,$Y18,IF(E33=$X19,$Y19,IF(E33=$X20,$Y20,IF(E33=$X21,$Y21,IF(E33=$X22,$Y22,IF(E33=$X23,$Y23,IF(E33=$X24,$Y24,IF(E33=$X25,$Y25,IF(E33=$X26,$Y26,IF(E33=$X27,$Y27,IF(E33=$X28,$Y28,IF(E33=$X29,$Y29,IF(E33=$X30,"Introduceți CA în celula 1.2","")))))))))))))))))))))))))))))</f>
        <v/>
      </c>
      <c r="F47" s="270" t="str">
        <f t="shared" ref="F47:N47" si="2">IF(F33=$X3,$Y3,IF(F33=$X4,$Y4,IF(F33=$X4,$Y4,IF(F33=$X5,$Y5,IF(F33=$X6,$Y6,IF(F33=$X7,$Y7,IF(F33=$X8,$Y8,IF(F33=$X9,$Y9,IF(F33=$X10,$Y10,IF(F33=$X11,$Y11,IF(F33=$X12,$Y12,IF(F33=$X13,$Y13,IF(F33=$X14,$Y14,IF(F33=$X15,$Y15,IF(F33=$X16,$Y16,IF(F33=$X17,$Y17,IF(F33=$X18,$Y18,IF(F33=$X19,$Y19,IF(F33=$X20,$Y20,IF(F33=$X21,$Y21,IF(F33=$X22,$Y22,IF(F33=$X23,$Y23,IF(F33=$X24,$Y24,IF(F33=$X25,$Y25,IF(F33=$X26,$Y26,IF(F33=$X27,$Y27,IF(F33=$X28,$Y28,IF(F33=$X29,$Y29,IF(F33=$X30,"Introduceți CA în celula 1.2","")))))))))))))))))))))))))))))</f>
        <v/>
      </c>
      <c r="G47" s="270" t="str">
        <f t="shared" si="2"/>
        <v/>
      </c>
      <c r="H47" s="270" t="str">
        <f t="shared" si="2"/>
        <v/>
      </c>
      <c r="I47" s="270" t="str">
        <f t="shared" si="2"/>
        <v/>
      </c>
      <c r="J47" s="270" t="str">
        <f t="shared" si="2"/>
        <v/>
      </c>
      <c r="K47" s="270" t="str">
        <f t="shared" si="2"/>
        <v/>
      </c>
      <c r="L47" s="270" t="str">
        <f t="shared" si="2"/>
        <v/>
      </c>
      <c r="M47" s="270" t="str">
        <f t="shared" si="2"/>
        <v/>
      </c>
      <c r="N47" s="270" t="str">
        <f t="shared" si="2"/>
        <v/>
      </c>
      <c r="O47" s="240"/>
      <c r="P47" s="240"/>
      <c r="Q47" s="240"/>
      <c r="R47" s="240"/>
      <c r="S47" s="240"/>
      <c r="T47" s="240"/>
      <c r="U47" s="240"/>
      <c r="V47" s="240"/>
      <c r="W47" s="240"/>
      <c r="X47" s="240"/>
      <c r="Y47" s="240"/>
      <c r="Z47" s="240"/>
      <c r="AA47" s="240"/>
      <c r="AB47" s="240"/>
      <c r="AC47" s="240"/>
      <c r="AD47" s="240"/>
      <c r="AE47" s="240"/>
      <c r="AF47" s="240"/>
      <c r="AG47" s="240"/>
      <c r="AH47" s="240"/>
    </row>
    <row r="48" spans="1:34" x14ac:dyDescent="0.2">
      <c r="B48" s="431" t="s">
        <v>83</v>
      </c>
      <c r="C48" s="400"/>
      <c r="D48" s="402"/>
      <c r="E48" s="419"/>
      <c r="F48" s="419"/>
      <c r="G48" s="419"/>
      <c r="H48" s="419"/>
      <c r="I48" s="419"/>
      <c r="J48" s="419"/>
      <c r="K48" s="419"/>
      <c r="L48" s="419"/>
      <c r="M48" s="419"/>
      <c r="N48" s="419"/>
      <c r="O48" s="242"/>
      <c r="P48" s="242"/>
      <c r="Q48" s="242"/>
      <c r="R48" s="242"/>
      <c r="S48" s="242"/>
      <c r="T48" s="242"/>
      <c r="U48" s="242"/>
      <c r="V48" s="242"/>
      <c r="W48" s="242"/>
      <c r="X48" s="242"/>
      <c r="Y48" s="242"/>
      <c r="Z48" s="242"/>
      <c r="AA48" s="242"/>
      <c r="AB48" s="242"/>
      <c r="AC48" s="242"/>
      <c r="AD48" s="242"/>
      <c r="AE48" s="242"/>
      <c r="AF48" s="242"/>
      <c r="AG48" s="242"/>
      <c r="AH48" s="242"/>
    </row>
    <row r="49" spans="2:34" ht="23.25" thickBot="1" x14ac:dyDescent="0.25">
      <c r="B49" s="432"/>
      <c r="C49" s="145" t="s">
        <v>336</v>
      </c>
      <c r="D49" s="161" t="s">
        <v>213</v>
      </c>
      <c r="E49" s="420"/>
      <c r="F49" s="420"/>
      <c r="G49" s="420"/>
      <c r="H49" s="420"/>
      <c r="I49" s="420"/>
      <c r="J49" s="420"/>
      <c r="K49" s="420"/>
      <c r="L49" s="420"/>
      <c r="M49" s="420"/>
      <c r="N49" s="420"/>
      <c r="O49" s="242"/>
      <c r="P49" s="242"/>
      <c r="Q49" s="242"/>
      <c r="R49" s="242"/>
      <c r="S49" s="242"/>
      <c r="T49" s="242"/>
      <c r="U49" s="242"/>
      <c r="V49" s="242"/>
      <c r="W49" s="242"/>
      <c r="X49" s="242"/>
      <c r="Y49" s="242"/>
      <c r="Z49" s="242"/>
      <c r="AA49" s="242"/>
      <c r="AB49" s="242"/>
      <c r="AC49" s="242"/>
      <c r="AD49" s="242"/>
      <c r="AE49" s="242"/>
      <c r="AF49" s="242"/>
      <c r="AG49" s="242"/>
      <c r="AH49" s="242"/>
    </row>
    <row r="50" spans="2:34" x14ac:dyDescent="0.2">
      <c r="B50" s="421" t="s">
        <v>133</v>
      </c>
      <c r="C50" s="138" t="s">
        <v>228</v>
      </c>
      <c r="D50" s="148" t="s">
        <v>136</v>
      </c>
      <c r="E50" s="425">
        <f t="shared" ref="E50:N50" si="3">IF(E43&lt;E39,E37*E39*10^-6,E39*E41*10^-6)</f>
        <v>0</v>
      </c>
      <c r="F50" s="425">
        <f t="shared" si="3"/>
        <v>0</v>
      </c>
      <c r="G50" s="425">
        <f t="shared" si="3"/>
        <v>0</v>
      </c>
      <c r="H50" s="425">
        <f t="shared" si="3"/>
        <v>0</v>
      </c>
      <c r="I50" s="425">
        <f t="shared" si="3"/>
        <v>0</v>
      </c>
      <c r="J50" s="425">
        <f t="shared" si="3"/>
        <v>0</v>
      </c>
      <c r="K50" s="425">
        <f t="shared" si="3"/>
        <v>0</v>
      </c>
      <c r="L50" s="425">
        <f t="shared" si="3"/>
        <v>0</v>
      </c>
      <c r="M50" s="425">
        <f t="shared" si="3"/>
        <v>0</v>
      </c>
      <c r="N50" s="425">
        <f t="shared" si="3"/>
        <v>0</v>
      </c>
      <c r="O50" s="243"/>
      <c r="P50" s="243"/>
      <c r="Q50" s="243"/>
      <c r="R50" s="243"/>
      <c r="S50" s="243"/>
      <c r="T50" s="243"/>
      <c r="U50" s="243"/>
      <c r="V50" s="243"/>
      <c r="W50" s="243"/>
      <c r="X50" s="243"/>
      <c r="Y50" s="243"/>
      <c r="Z50" s="243"/>
      <c r="AA50" s="243"/>
      <c r="AB50" s="243"/>
      <c r="AC50" s="243"/>
      <c r="AD50" s="243"/>
      <c r="AE50" s="243"/>
      <c r="AF50" s="243"/>
      <c r="AG50" s="243"/>
      <c r="AH50" s="243"/>
    </row>
    <row r="51" spans="2:34" ht="24" hidden="1" customHeight="1" x14ac:dyDescent="0.2">
      <c r="B51" s="422"/>
      <c r="C51" s="423" t="s">
        <v>269</v>
      </c>
      <c r="D51" s="424"/>
      <c r="E51" s="426"/>
      <c r="F51" s="426"/>
      <c r="G51" s="426"/>
      <c r="H51" s="426"/>
      <c r="I51" s="426"/>
      <c r="J51" s="426"/>
      <c r="K51" s="426"/>
      <c r="L51" s="426"/>
      <c r="M51" s="426"/>
      <c r="N51" s="426"/>
      <c r="O51" s="243"/>
      <c r="P51" s="243"/>
      <c r="Q51" s="243"/>
      <c r="R51" s="243"/>
      <c r="S51" s="243"/>
      <c r="T51" s="243"/>
      <c r="U51" s="243"/>
      <c r="V51" s="243"/>
      <c r="W51" s="243"/>
      <c r="X51" s="243"/>
      <c r="Y51" s="243"/>
      <c r="Z51" s="243"/>
      <c r="AA51" s="243"/>
      <c r="AB51" s="243"/>
      <c r="AC51" s="243"/>
      <c r="AD51" s="243"/>
      <c r="AE51" s="243"/>
      <c r="AF51" s="243"/>
      <c r="AG51" s="243"/>
      <c r="AH51" s="243"/>
    </row>
    <row r="52" spans="2:34" x14ac:dyDescent="0.2">
      <c r="B52" s="421" t="s">
        <v>134</v>
      </c>
      <c r="C52" s="139" t="s">
        <v>151</v>
      </c>
      <c r="D52" s="81" t="s">
        <v>136</v>
      </c>
      <c r="E52" s="433">
        <f t="shared" ref="E52" si="4">IF(AND(E41-0.001&lt;E37,E43-0.001&lt;E39),E41*E43*10^-6,"")</f>
        <v>0</v>
      </c>
      <c r="F52" s="433">
        <f t="shared" ref="F52:N52" si="5">IF(AND(F41-0.001&lt;F37,F43-0.001&lt;F39),F41*F43*10^-6,"")</f>
        <v>0</v>
      </c>
      <c r="G52" s="433">
        <f t="shared" si="5"/>
        <v>0</v>
      </c>
      <c r="H52" s="433">
        <f t="shared" si="5"/>
        <v>0</v>
      </c>
      <c r="I52" s="433">
        <f t="shared" si="5"/>
        <v>0</v>
      </c>
      <c r="J52" s="433">
        <f t="shared" si="5"/>
        <v>0</v>
      </c>
      <c r="K52" s="433">
        <f t="shared" si="5"/>
        <v>0</v>
      </c>
      <c r="L52" s="433">
        <f t="shared" si="5"/>
        <v>0</v>
      </c>
      <c r="M52" s="433">
        <f t="shared" si="5"/>
        <v>0</v>
      </c>
      <c r="N52" s="433">
        <f t="shared" si="5"/>
        <v>0</v>
      </c>
      <c r="O52" s="243"/>
      <c r="P52" s="243"/>
      <c r="Q52" s="243"/>
      <c r="R52" s="243"/>
      <c r="S52" s="243"/>
      <c r="T52" s="243"/>
      <c r="U52" s="243"/>
      <c r="V52" s="243"/>
      <c r="W52" s="243"/>
      <c r="X52" s="243"/>
      <c r="Y52" s="243"/>
      <c r="Z52" s="243"/>
      <c r="AA52" s="243"/>
      <c r="AB52" s="243"/>
      <c r="AC52" s="243"/>
      <c r="AD52" s="243"/>
      <c r="AE52" s="243"/>
      <c r="AF52" s="243"/>
      <c r="AG52" s="243"/>
      <c r="AH52" s="243"/>
    </row>
    <row r="53" spans="2:34" ht="24.75" hidden="1" customHeight="1" x14ac:dyDescent="0.2">
      <c r="B53" s="422"/>
      <c r="C53" s="423" t="s">
        <v>270</v>
      </c>
      <c r="D53" s="424"/>
      <c r="E53" s="426"/>
      <c r="F53" s="426"/>
      <c r="G53" s="426"/>
      <c r="H53" s="426"/>
      <c r="I53" s="426"/>
      <c r="J53" s="426"/>
      <c r="K53" s="426"/>
      <c r="L53" s="426"/>
      <c r="M53" s="426"/>
      <c r="N53" s="426"/>
      <c r="O53" s="243"/>
      <c r="P53" s="243"/>
      <c r="Q53" s="243"/>
      <c r="R53" s="243"/>
      <c r="S53" s="243"/>
      <c r="T53" s="243"/>
      <c r="U53" s="243"/>
      <c r="V53" s="243"/>
      <c r="W53" s="243"/>
      <c r="X53" s="243"/>
      <c r="Y53" s="243"/>
      <c r="Z53" s="243"/>
      <c r="AA53" s="243"/>
      <c r="AB53" s="243"/>
      <c r="AC53" s="243"/>
      <c r="AD53" s="243"/>
      <c r="AE53" s="243"/>
      <c r="AF53" s="243"/>
      <c r="AG53" s="243"/>
      <c r="AH53" s="243"/>
    </row>
    <row r="54" spans="2:34" ht="12.75" thickBot="1" x14ac:dyDescent="0.25">
      <c r="B54" s="421" t="s">
        <v>135</v>
      </c>
      <c r="C54" s="139" t="s">
        <v>151</v>
      </c>
      <c r="D54" s="148" t="s">
        <v>6</v>
      </c>
      <c r="E54" s="436" t="str">
        <f>IFERROR(IF(E33=$X3,E47*E52,IF(E33=$X4,E47*E52,IF(E33=$X5,E47*E52,IF(E33=$X6,E47*E52,IF(E33=$X7,E47*E52,IF(E33=$X8,E47*E52,IF(E33=$X9,E47*E52,IF(E33=$X10,E47*E52,IF(E33=$X11,E47*E52,IF(E33=$X12,E47*E52,IF(E33=$X13,E47*E52,IF(E33=$X14,E47*E52,IF(E33=$X15,E47*E52,IF(E33=$X16,E47*E52,IF(E33=$X17,E47*E52,IF(E33=$X18,E47*E52,IF(E33=$X19,E47*E52,IF(E33=$X20,E47*E52,IF(E33=$X21,E47*E52,IF(E33=$X22,E47*E52,IF(E33=$X23,E47*E52,IF(E33=$X24,E47*E52,IF(E33=$X25,E47*E52,IF(E33=$X26,E47*E52,IF(E33=$X27,E47*E52,IF(E33=$X28,E47*E52,IF(E33=$X29,E47*E52,IF(E33=$X30,E48*E52,"")))))))))))))))))))))))))))),"")</f>
        <v/>
      </c>
      <c r="F54" s="436" t="str">
        <f t="shared" ref="F54:N54" si="6">IFERROR(IF(F33=$X3,F47*F52,IF(F33=$X4,F47*F52,IF(F33=$X5,F47*F52,IF(F33=$X6,F47*F52,IF(F33=$X7,F47*F52,IF(F33=$X8,F47*F52,IF(F33=$X9,F47*F52,IF(F33=$X10,F47*F52,IF(F33=$X11,F47*F52,IF(F33=$X12,F47*F52,IF(F33=$X13,F47*F52,IF(F33=$X14,F47*F52,IF(F33=$X15,F47*F52,IF(F33=$X16,F47*F52,IF(F33=$X17,F47*F52,IF(F33=$X18,F47*F52,IF(F33=$X19,F47*F52,IF(F33=$X20,F47*F52,IF(F33=$X21,F47*F52,IF(F33=$X22,F47*F52,IF(F33=$X23,F47*F52,IF(F33=$X24,F47*F52,IF(F33=$X25,F47*F52,IF(F33=$X26,F47*F52,IF(F33=$X27,F47*F52,IF(F33=$X28,F47*F52,IF(F33=$X29,F47*F52,IF(F33=$X30,F48*F52,"")))))))))))))))))))))))))))),"")</f>
        <v/>
      </c>
      <c r="G54" s="436" t="str">
        <f t="shared" si="6"/>
        <v/>
      </c>
      <c r="H54" s="436" t="str">
        <f t="shared" si="6"/>
        <v/>
      </c>
      <c r="I54" s="436" t="str">
        <f t="shared" si="6"/>
        <v/>
      </c>
      <c r="J54" s="436" t="str">
        <f t="shared" si="6"/>
        <v/>
      </c>
      <c r="K54" s="436" t="str">
        <f t="shared" si="6"/>
        <v/>
      </c>
      <c r="L54" s="436" t="str">
        <f t="shared" si="6"/>
        <v/>
      </c>
      <c r="M54" s="436" t="str">
        <f t="shared" si="6"/>
        <v/>
      </c>
      <c r="N54" s="436" t="str">
        <f t="shared" si="6"/>
        <v/>
      </c>
      <c r="O54" s="244"/>
      <c r="P54" s="244"/>
      <c r="Q54" s="244"/>
      <c r="R54" s="244"/>
      <c r="S54" s="244"/>
      <c r="T54" s="244"/>
      <c r="U54" s="244"/>
      <c r="V54" s="244"/>
      <c r="W54" s="244"/>
      <c r="X54" s="244"/>
      <c r="Y54" s="244"/>
      <c r="Z54" s="244"/>
      <c r="AA54" s="244"/>
      <c r="AB54" s="244"/>
      <c r="AC54" s="244"/>
      <c r="AD54" s="244"/>
      <c r="AE54" s="244"/>
      <c r="AF54" s="244"/>
      <c r="AG54" s="244"/>
      <c r="AH54" s="244"/>
    </row>
    <row r="55" spans="2:34" ht="26.25" hidden="1" customHeight="1" thickBot="1" x14ac:dyDescent="0.25">
      <c r="B55" s="422"/>
      <c r="C55" s="423" t="s">
        <v>270</v>
      </c>
      <c r="D55" s="424"/>
      <c r="E55" s="437"/>
      <c r="F55" s="437"/>
      <c r="G55" s="437"/>
      <c r="H55" s="437"/>
      <c r="I55" s="437"/>
      <c r="J55" s="437"/>
      <c r="K55" s="437"/>
      <c r="L55" s="437"/>
      <c r="M55" s="437"/>
      <c r="N55" s="437"/>
      <c r="O55" s="244"/>
      <c r="P55" s="244"/>
      <c r="Q55" s="244"/>
      <c r="R55" s="244"/>
      <c r="S55" s="244"/>
      <c r="T55" s="244"/>
      <c r="U55" s="244"/>
      <c r="V55" s="244"/>
      <c r="W55" s="244"/>
      <c r="X55" s="244"/>
      <c r="Y55" s="244"/>
      <c r="Z55" s="244"/>
      <c r="AA55" s="244"/>
      <c r="AB55" s="244"/>
      <c r="AC55" s="244"/>
      <c r="AD55" s="244"/>
      <c r="AE55" s="244"/>
      <c r="AF55" s="244"/>
      <c r="AG55" s="244"/>
      <c r="AH55" s="244"/>
    </row>
    <row r="56" spans="2:34" ht="12.75" thickBot="1" x14ac:dyDescent="0.25">
      <c r="B56" s="421" t="s">
        <v>137</v>
      </c>
      <c r="C56" s="438" t="s">
        <v>1</v>
      </c>
      <c r="D56" s="149" t="s">
        <v>73</v>
      </c>
      <c r="E56" s="160"/>
      <c r="F56" s="160"/>
      <c r="G56" s="160"/>
      <c r="H56" s="160"/>
      <c r="I56" s="160"/>
      <c r="J56" s="160"/>
      <c r="K56" s="160"/>
      <c r="L56" s="160"/>
      <c r="M56" s="160"/>
      <c r="N56" s="160"/>
      <c r="O56" s="241"/>
      <c r="P56" s="241"/>
      <c r="Q56" s="241"/>
      <c r="R56" s="241"/>
      <c r="S56" s="241"/>
      <c r="T56" s="241"/>
      <c r="U56" s="241"/>
      <c r="V56" s="241"/>
      <c r="W56" s="241"/>
      <c r="X56" s="241"/>
      <c r="Y56" s="241"/>
      <c r="Z56" s="241"/>
      <c r="AA56" s="241"/>
      <c r="AB56" s="241"/>
      <c r="AC56" s="241"/>
      <c r="AD56" s="241"/>
      <c r="AE56" s="241"/>
      <c r="AF56" s="241"/>
      <c r="AG56" s="241"/>
      <c r="AH56" s="241"/>
    </row>
    <row r="57" spans="2:34" x14ac:dyDescent="0.2">
      <c r="B57" s="439"/>
      <c r="C57" s="438"/>
      <c r="D57" s="148" t="s">
        <v>7</v>
      </c>
      <c r="E57" s="434" t="str">
        <f t="shared" ref="E57:M57" si="7">IF(E56=$V5,$W5,IF(E56=$V6,$W6,IF(E56=$V7,$W7,IF(E56=$V8,$W8,""))))</f>
        <v/>
      </c>
      <c r="F57" s="434" t="str">
        <f t="shared" si="7"/>
        <v/>
      </c>
      <c r="G57" s="434" t="str">
        <f t="shared" si="7"/>
        <v/>
      </c>
      <c r="H57" s="434" t="str">
        <f t="shared" si="7"/>
        <v/>
      </c>
      <c r="I57" s="434" t="str">
        <f t="shared" si="7"/>
        <v/>
      </c>
      <c r="J57" s="434" t="str">
        <f t="shared" si="7"/>
        <v/>
      </c>
      <c r="K57" s="434" t="str">
        <f t="shared" si="7"/>
        <v/>
      </c>
      <c r="L57" s="434" t="str">
        <f t="shared" si="7"/>
        <v/>
      </c>
      <c r="M57" s="434" t="str">
        <f t="shared" si="7"/>
        <v/>
      </c>
      <c r="N57" s="434" t="str">
        <f t="shared" ref="N57" si="8">IF(N56=$V5,$W5,IF(N56=$V6,$W6,IF(N56=$V7,$W7,IF(N56=$V8,$W8,""))))</f>
        <v/>
      </c>
      <c r="O57" s="245"/>
      <c r="P57" s="245"/>
      <c r="Q57" s="245"/>
      <c r="R57" s="245"/>
      <c r="S57" s="245"/>
      <c r="T57" s="245"/>
      <c r="U57" s="245"/>
      <c r="V57" s="245"/>
      <c r="W57" s="245"/>
      <c r="X57" s="245"/>
      <c r="Y57" s="245"/>
      <c r="Z57" s="245"/>
      <c r="AA57" s="245"/>
      <c r="AB57" s="245"/>
      <c r="AC57" s="245"/>
      <c r="AD57" s="245"/>
      <c r="AE57" s="245"/>
      <c r="AF57" s="245"/>
      <c r="AG57" s="245"/>
      <c r="AH57" s="245"/>
    </row>
    <row r="58" spans="2:34" ht="23.25" hidden="1" customHeight="1" x14ac:dyDescent="0.2">
      <c r="B58" s="422"/>
      <c r="C58" s="423" t="s">
        <v>271</v>
      </c>
      <c r="D58" s="424"/>
      <c r="E58" s="435"/>
      <c r="F58" s="435"/>
      <c r="G58" s="435"/>
      <c r="H58" s="435"/>
      <c r="I58" s="435"/>
      <c r="J58" s="435"/>
      <c r="K58" s="435"/>
      <c r="L58" s="435"/>
      <c r="M58" s="435"/>
      <c r="N58" s="435"/>
      <c r="O58" s="245"/>
      <c r="P58" s="245"/>
      <c r="Q58" s="245"/>
      <c r="R58" s="245"/>
      <c r="S58" s="245"/>
      <c r="T58" s="245"/>
      <c r="U58" s="245"/>
      <c r="V58" s="245"/>
      <c r="W58" s="245"/>
      <c r="X58" s="245"/>
      <c r="Y58" s="245"/>
      <c r="Z58" s="245"/>
      <c r="AA58" s="245"/>
      <c r="AB58" s="245"/>
      <c r="AC58" s="245"/>
      <c r="AD58" s="245"/>
      <c r="AE58" s="245"/>
      <c r="AF58" s="245"/>
      <c r="AG58" s="245"/>
      <c r="AH58" s="245"/>
    </row>
    <row r="59" spans="2:34" x14ac:dyDescent="0.2">
      <c r="B59" s="421" t="s">
        <v>139</v>
      </c>
      <c r="C59" s="140" t="s">
        <v>159</v>
      </c>
      <c r="D59" s="148" t="s">
        <v>7</v>
      </c>
      <c r="E59" s="444" t="str">
        <f>IFERROR(IF(E52-0.0001&lt;E50,E54*E57,""),"")</f>
        <v/>
      </c>
      <c r="F59" s="444" t="str">
        <f t="shared" ref="F59:M59" si="9">IFERROR(IF(F52-0.0001&lt;F50,F54*F57,""),"")</f>
        <v/>
      </c>
      <c r="G59" s="444" t="str">
        <f t="shared" si="9"/>
        <v/>
      </c>
      <c r="H59" s="444" t="str">
        <f t="shared" si="9"/>
        <v/>
      </c>
      <c r="I59" s="444" t="str">
        <f t="shared" si="9"/>
        <v/>
      </c>
      <c r="J59" s="444" t="str">
        <f t="shared" si="9"/>
        <v/>
      </c>
      <c r="K59" s="444" t="str">
        <f t="shared" si="9"/>
        <v/>
      </c>
      <c r="L59" s="444" t="str">
        <f t="shared" si="9"/>
        <v/>
      </c>
      <c r="M59" s="444" t="str">
        <f t="shared" si="9"/>
        <v/>
      </c>
      <c r="N59" s="444" t="str">
        <f t="shared" ref="N59" si="10">IFERROR(IF(N52-0.0001&lt;N50,N54*N57,""),"")</f>
        <v/>
      </c>
      <c r="O59" s="245"/>
      <c r="P59" s="245"/>
      <c r="Q59" s="245"/>
      <c r="R59" s="245"/>
      <c r="S59" s="245"/>
      <c r="T59" s="245"/>
      <c r="U59" s="245"/>
      <c r="V59" s="245"/>
      <c r="W59" s="245"/>
      <c r="X59" s="245"/>
      <c r="Y59" s="245"/>
      <c r="Z59" s="245"/>
      <c r="AA59" s="245"/>
      <c r="AB59" s="245"/>
      <c r="AC59" s="245"/>
      <c r="AD59" s="245"/>
      <c r="AE59" s="245"/>
      <c r="AF59" s="245"/>
      <c r="AG59" s="245"/>
      <c r="AH59" s="245"/>
    </row>
    <row r="60" spans="2:34" ht="24" hidden="1" customHeight="1" x14ac:dyDescent="0.2">
      <c r="B60" s="422"/>
      <c r="C60" s="423" t="s">
        <v>272</v>
      </c>
      <c r="D60" s="424"/>
      <c r="E60" s="435"/>
      <c r="F60" s="435"/>
      <c r="G60" s="435"/>
      <c r="H60" s="435"/>
      <c r="I60" s="435"/>
      <c r="J60" s="435"/>
      <c r="K60" s="435"/>
      <c r="L60" s="435"/>
      <c r="M60" s="435"/>
      <c r="N60" s="435"/>
      <c r="O60" s="245"/>
      <c r="P60" s="245"/>
      <c r="Q60" s="245"/>
      <c r="R60" s="245"/>
      <c r="S60" s="245"/>
      <c r="T60" s="245"/>
      <c r="U60" s="245"/>
      <c r="V60" s="245"/>
      <c r="W60" s="245"/>
      <c r="X60" s="245"/>
      <c r="Y60" s="245"/>
      <c r="Z60" s="245"/>
      <c r="AA60" s="245"/>
      <c r="AB60" s="245"/>
      <c r="AC60" s="245"/>
      <c r="AD60" s="245"/>
      <c r="AE60" s="245"/>
      <c r="AF60" s="245"/>
      <c r="AG60" s="245"/>
      <c r="AH60" s="245"/>
    </row>
    <row r="61" spans="2:34" ht="24" customHeight="1" x14ac:dyDescent="0.2">
      <c r="B61" s="442" t="s">
        <v>367</v>
      </c>
      <c r="C61" s="443"/>
      <c r="D61" s="443"/>
      <c r="E61" s="443"/>
      <c r="F61" s="443"/>
      <c r="G61" s="443"/>
      <c r="H61" s="443"/>
      <c r="I61" s="443"/>
      <c r="J61" s="443"/>
      <c r="K61" s="443"/>
      <c r="L61" s="443"/>
      <c r="M61" s="443"/>
      <c r="N61" s="443"/>
      <c r="O61" s="246"/>
      <c r="P61" s="246"/>
      <c r="Q61" s="246"/>
      <c r="R61" s="246"/>
      <c r="S61" s="246"/>
      <c r="T61" s="246"/>
      <c r="U61" s="246"/>
      <c r="V61" s="246"/>
      <c r="W61" s="246"/>
      <c r="X61" s="246"/>
      <c r="Y61" s="246"/>
      <c r="Z61" s="246"/>
      <c r="AA61" s="246"/>
      <c r="AB61" s="246"/>
      <c r="AC61" s="246"/>
      <c r="AD61" s="246"/>
      <c r="AE61" s="246"/>
      <c r="AF61" s="246"/>
      <c r="AG61" s="246"/>
      <c r="AH61" s="246"/>
    </row>
    <row r="62" spans="2:34" x14ac:dyDescent="0.2">
      <c r="B62" s="421" t="s">
        <v>140</v>
      </c>
      <c r="C62" s="141" t="s">
        <v>165</v>
      </c>
      <c r="D62" s="81" t="s">
        <v>136</v>
      </c>
      <c r="E62" s="445" t="str">
        <f t="shared" ref="E62:AH62" si="11">IF(OR(E41&gt;E37,E43&gt;E39),E41*E43*10^-6,"")</f>
        <v/>
      </c>
      <c r="F62" s="445" t="str">
        <f t="shared" si="11"/>
        <v/>
      </c>
      <c r="G62" s="445" t="str">
        <f t="shared" si="11"/>
        <v/>
      </c>
      <c r="H62" s="445" t="str">
        <f t="shared" si="11"/>
        <v/>
      </c>
      <c r="I62" s="445" t="str">
        <f t="shared" si="11"/>
        <v/>
      </c>
      <c r="J62" s="445" t="str">
        <f t="shared" si="11"/>
        <v/>
      </c>
      <c r="K62" s="445" t="str">
        <f t="shared" si="11"/>
        <v/>
      </c>
      <c r="L62" s="445" t="str">
        <f t="shared" si="11"/>
        <v/>
      </c>
      <c r="M62" s="445" t="str">
        <f t="shared" si="11"/>
        <v/>
      </c>
      <c r="N62" s="445" t="str">
        <f t="shared" si="11"/>
        <v/>
      </c>
      <c r="O62" s="449" t="str">
        <f t="shared" si="11"/>
        <v/>
      </c>
      <c r="P62" s="449" t="str">
        <f t="shared" si="11"/>
        <v/>
      </c>
      <c r="Q62" s="449" t="str">
        <f t="shared" si="11"/>
        <v/>
      </c>
      <c r="R62" s="449" t="str">
        <f t="shared" si="11"/>
        <v/>
      </c>
      <c r="S62" s="449" t="str">
        <f t="shared" si="11"/>
        <v/>
      </c>
      <c r="T62" s="449" t="str">
        <f t="shared" si="11"/>
        <v/>
      </c>
      <c r="U62" s="449" t="str">
        <f t="shared" si="11"/>
        <v/>
      </c>
      <c r="V62" s="449" t="str">
        <f t="shared" si="11"/>
        <v/>
      </c>
      <c r="W62" s="449" t="str">
        <f t="shared" si="11"/>
        <v/>
      </c>
      <c r="X62" s="449" t="str">
        <f t="shared" si="11"/>
        <v/>
      </c>
      <c r="Y62" s="449" t="str">
        <f t="shared" si="11"/>
        <v/>
      </c>
      <c r="Z62" s="449" t="str">
        <f t="shared" si="11"/>
        <v/>
      </c>
      <c r="AA62" s="449" t="str">
        <f t="shared" si="11"/>
        <v/>
      </c>
      <c r="AB62" s="449" t="str">
        <f t="shared" si="11"/>
        <v/>
      </c>
      <c r="AC62" s="449" t="str">
        <f t="shared" si="11"/>
        <v/>
      </c>
      <c r="AD62" s="449" t="str">
        <f t="shared" si="11"/>
        <v/>
      </c>
      <c r="AE62" s="449" t="str">
        <f t="shared" si="11"/>
        <v/>
      </c>
      <c r="AF62" s="449" t="str">
        <f t="shared" si="11"/>
        <v/>
      </c>
      <c r="AG62" s="449" t="str">
        <f t="shared" si="11"/>
        <v/>
      </c>
      <c r="AH62" s="449" t="str">
        <f t="shared" si="11"/>
        <v/>
      </c>
    </row>
    <row r="63" spans="2:34" ht="35.25" hidden="1" customHeight="1" x14ac:dyDescent="0.2">
      <c r="B63" s="422"/>
      <c r="C63" s="423" t="s">
        <v>273</v>
      </c>
      <c r="D63" s="424"/>
      <c r="E63" s="445"/>
      <c r="F63" s="445"/>
      <c r="G63" s="445"/>
      <c r="H63" s="445"/>
      <c r="I63" s="445"/>
      <c r="J63" s="445"/>
      <c r="K63" s="445"/>
      <c r="L63" s="445"/>
      <c r="M63" s="445"/>
      <c r="N63" s="445"/>
      <c r="O63" s="449"/>
      <c r="P63" s="449"/>
      <c r="Q63" s="449"/>
      <c r="R63" s="449"/>
      <c r="S63" s="449"/>
      <c r="T63" s="449"/>
      <c r="U63" s="449"/>
      <c r="V63" s="449"/>
      <c r="W63" s="449"/>
      <c r="X63" s="449"/>
      <c r="Y63" s="449"/>
      <c r="Z63" s="449"/>
      <c r="AA63" s="449"/>
      <c r="AB63" s="449"/>
      <c r="AC63" s="449"/>
      <c r="AD63" s="449"/>
      <c r="AE63" s="449"/>
      <c r="AF63" s="449"/>
      <c r="AG63" s="449"/>
      <c r="AH63" s="449"/>
    </row>
    <row r="64" spans="2:34" x14ac:dyDescent="0.2">
      <c r="B64" s="421" t="s">
        <v>141</v>
      </c>
      <c r="C64" s="141" t="s">
        <v>165</v>
      </c>
      <c r="D64" s="148" t="s">
        <v>6</v>
      </c>
      <c r="E64" s="446" t="str">
        <f>IFERROR(IF(E33=$X$30,(E50+(E62-E50)*E66)*E48,(E50+(E62-E50)*E66)*E47),"")</f>
        <v/>
      </c>
      <c r="F64" s="446" t="str">
        <f t="shared" ref="F64:AH64" si="12">IFERROR(IF(F33=$X$30,(F50+(F62-F50)*F66)*F48,(F50+(F62-F50)*F66)*F47),"")</f>
        <v/>
      </c>
      <c r="G64" s="446" t="str">
        <f t="shared" si="12"/>
        <v/>
      </c>
      <c r="H64" s="446" t="str">
        <f t="shared" si="12"/>
        <v/>
      </c>
      <c r="I64" s="446" t="str">
        <f t="shared" si="12"/>
        <v/>
      </c>
      <c r="J64" s="446" t="str">
        <f t="shared" si="12"/>
        <v/>
      </c>
      <c r="K64" s="446" t="str">
        <f t="shared" si="12"/>
        <v/>
      </c>
      <c r="L64" s="446" t="str">
        <f t="shared" si="12"/>
        <v/>
      </c>
      <c r="M64" s="446" t="str">
        <f t="shared" si="12"/>
        <v/>
      </c>
      <c r="N64" s="446" t="str">
        <f t="shared" si="12"/>
        <v/>
      </c>
      <c r="O64" s="450" t="str">
        <f t="shared" si="12"/>
        <v/>
      </c>
      <c r="P64" s="450" t="str">
        <f t="shared" si="12"/>
        <v/>
      </c>
      <c r="Q64" s="450" t="str">
        <f t="shared" si="12"/>
        <v/>
      </c>
      <c r="R64" s="450" t="str">
        <f t="shared" si="12"/>
        <v/>
      </c>
      <c r="S64" s="450" t="str">
        <f t="shared" si="12"/>
        <v/>
      </c>
      <c r="T64" s="450" t="str">
        <f t="shared" si="12"/>
        <v/>
      </c>
      <c r="U64" s="450" t="str">
        <f t="shared" si="12"/>
        <v/>
      </c>
      <c r="V64" s="450" t="str">
        <f t="shared" si="12"/>
        <v/>
      </c>
      <c r="W64" s="450" t="str">
        <f t="shared" si="12"/>
        <v/>
      </c>
      <c r="X64" s="450" t="str">
        <f t="shared" si="12"/>
        <v/>
      </c>
      <c r="Y64" s="450" t="str">
        <f t="shared" si="12"/>
        <v/>
      </c>
      <c r="Z64" s="450" t="str">
        <f t="shared" si="12"/>
        <v/>
      </c>
      <c r="AA64" s="450" t="str">
        <f t="shared" si="12"/>
        <v/>
      </c>
      <c r="AB64" s="450" t="str">
        <f t="shared" si="12"/>
        <v/>
      </c>
      <c r="AC64" s="450" t="str">
        <f t="shared" si="12"/>
        <v/>
      </c>
      <c r="AD64" s="450" t="str">
        <f t="shared" si="12"/>
        <v/>
      </c>
      <c r="AE64" s="450" t="str">
        <f t="shared" si="12"/>
        <v/>
      </c>
      <c r="AF64" s="450" t="str">
        <f t="shared" si="12"/>
        <v/>
      </c>
      <c r="AG64" s="450" t="str">
        <f t="shared" si="12"/>
        <v/>
      </c>
      <c r="AH64" s="450" t="str">
        <f t="shared" si="12"/>
        <v/>
      </c>
    </row>
    <row r="65" spans="2:34" ht="37.5" hidden="1" customHeight="1" x14ac:dyDescent="0.2">
      <c r="B65" s="441"/>
      <c r="C65" s="423" t="s">
        <v>274</v>
      </c>
      <c r="D65" s="424"/>
      <c r="E65" s="446"/>
      <c r="F65" s="446"/>
      <c r="G65" s="446"/>
      <c r="H65" s="446"/>
      <c r="I65" s="446"/>
      <c r="J65" s="446"/>
      <c r="K65" s="446"/>
      <c r="L65" s="446"/>
      <c r="M65" s="446"/>
      <c r="N65" s="446"/>
      <c r="O65" s="450"/>
      <c r="P65" s="450"/>
      <c r="Q65" s="450"/>
      <c r="R65" s="450"/>
      <c r="S65" s="450"/>
      <c r="T65" s="450"/>
      <c r="U65" s="450"/>
      <c r="V65" s="450"/>
      <c r="W65" s="450"/>
      <c r="X65" s="450"/>
      <c r="Y65" s="450"/>
      <c r="Z65" s="450"/>
      <c r="AA65" s="450"/>
      <c r="AB65" s="450"/>
      <c r="AC65" s="450"/>
      <c r="AD65" s="450"/>
      <c r="AE65" s="450"/>
      <c r="AF65" s="450"/>
      <c r="AG65" s="450"/>
      <c r="AH65" s="450"/>
    </row>
    <row r="66" spans="2:34" ht="24" x14ac:dyDescent="0.2">
      <c r="B66" s="421" t="s">
        <v>142</v>
      </c>
      <c r="C66" s="253" t="s">
        <v>3</v>
      </c>
      <c r="D66" s="151" t="s">
        <v>7</v>
      </c>
      <c r="E66" s="448" t="str">
        <f t="shared" ref="E66:AH66" si="13">IF(E62&lt;&gt;"",E43/E39,"")</f>
        <v/>
      </c>
      <c r="F66" s="448" t="str">
        <f t="shared" si="13"/>
        <v/>
      </c>
      <c r="G66" s="448" t="str">
        <f t="shared" si="13"/>
        <v/>
      </c>
      <c r="H66" s="448" t="str">
        <f t="shared" si="13"/>
        <v/>
      </c>
      <c r="I66" s="448" t="str">
        <f t="shared" si="13"/>
        <v/>
      </c>
      <c r="J66" s="448" t="str">
        <f t="shared" si="13"/>
        <v/>
      </c>
      <c r="K66" s="448" t="str">
        <f t="shared" si="13"/>
        <v/>
      </c>
      <c r="L66" s="448" t="str">
        <f t="shared" si="13"/>
        <v/>
      </c>
      <c r="M66" s="448" t="str">
        <f t="shared" si="13"/>
        <v/>
      </c>
      <c r="N66" s="448" t="str">
        <f t="shared" si="13"/>
        <v/>
      </c>
      <c r="O66" s="451" t="str">
        <f t="shared" si="13"/>
        <v/>
      </c>
      <c r="P66" s="451" t="str">
        <f t="shared" si="13"/>
        <v/>
      </c>
      <c r="Q66" s="451" t="str">
        <f t="shared" si="13"/>
        <v/>
      </c>
      <c r="R66" s="451" t="str">
        <f t="shared" si="13"/>
        <v/>
      </c>
      <c r="S66" s="451" t="str">
        <f t="shared" si="13"/>
        <v/>
      </c>
      <c r="T66" s="451" t="str">
        <f t="shared" si="13"/>
        <v/>
      </c>
      <c r="U66" s="451" t="str">
        <f t="shared" si="13"/>
        <v/>
      </c>
      <c r="V66" s="451" t="str">
        <f t="shared" si="13"/>
        <v/>
      </c>
      <c r="W66" s="451" t="str">
        <f t="shared" si="13"/>
        <v/>
      </c>
      <c r="X66" s="451" t="str">
        <f t="shared" si="13"/>
        <v/>
      </c>
      <c r="Y66" s="451" t="str">
        <f t="shared" si="13"/>
        <v/>
      </c>
      <c r="Z66" s="451" t="str">
        <f t="shared" si="13"/>
        <v/>
      </c>
      <c r="AA66" s="451" t="str">
        <f t="shared" si="13"/>
        <v/>
      </c>
      <c r="AB66" s="451" t="str">
        <f t="shared" si="13"/>
        <v/>
      </c>
      <c r="AC66" s="451" t="str">
        <f t="shared" si="13"/>
        <v/>
      </c>
      <c r="AD66" s="451" t="str">
        <f t="shared" si="13"/>
        <v/>
      </c>
      <c r="AE66" s="451" t="str">
        <f t="shared" si="13"/>
        <v/>
      </c>
      <c r="AF66" s="451" t="str">
        <f t="shared" si="13"/>
        <v/>
      </c>
      <c r="AG66" s="451" t="str">
        <f t="shared" si="13"/>
        <v/>
      </c>
      <c r="AH66" s="451" t="str">
        <f t="shared" si="13"/>
        <v/>
      </c>
    </row>
    <row r="67" spans="2:34" ht="24.75" hidden="1" customHeight="1" x14ac:dyDescent="0.2">
      <c r="B67" s="441"/>
      <c r="C67" s="423" t="s">
        <v>275</v>
      </c>
      <c r="D67" s="424"/>
      <c r="E67" s="448"/>
      <c r="F67" s="448"/>
      <c r="G67" s="448"/>
      <c r="H67" s="448"/>
      <c r="I67" s="448"/>
      <c r="J67" s="448"/>
      <c r="K67" s="448"/>
      <c r="L67" s="448"/>
      <c r="M67" s="448"/>
      <c r="N67" s="448"/>
      <c r="O67" s="451"/>
      <c r="P67" s="451"/>
      <c r="Q67" s="451"/>
      <c r="R67" s="451"/>
      <c r="S67" s="451"/>
      <c r="T67" s="451"/>
      <c r="U67" s="451"/>
      <c r="V67" s="451"/>
      <c r="W67" s="451"/>
      <c r="X67" s="451"/>
      <c r="Y67" s="451"/>
      <c r="Z67" s="451"/>
      <c r="AA67" s="451"/>
      <c r="AB67" s="451"/>
      <c r="AC67" s="451"/>
      <c r="AD67" s="451"/>
      <c r="AE67" s="451"/>
      <c r="AF67" s="451"/>
      <c r="AG67" s="451"/>
      <c r="AH67" s="451"/>
    </row>
    <row r="68" spans="2:34" ht="24" x14ac:dyDescent="0.2">
      <c r="B68" s="421" t="s">
        <v>143</v>
      </c>
      <c r="C68" s="150" t="s">
        <v>161</v>
      </c>
      <c r="D68" s="151" t="s">
        <v>7</v>
      </c>
      <c r="E68" s="448" t="str">
        <f>IFERROR(E57*E64,"")</f>
        <v/>
      </c>
      <c r="F68" s="448" t="str">
        <f t="shared" ref="F68:AH68" si="14">IFERROR(F57*F64,"")</f>
        <v/>
      </c>
      <c r="G68" s="448" t="str">
        <f t="shared" si="14"/>
        <v/>
      </c>
      <c r="H68" s="448" t="str">
        <f t="shared" si="14"/>
        <v/>
      </c>
      <c r="I68" s="448" t="str">
        <f t="shared" si="14"/>
        <v/>
      </c>
      <c r="J68" s="448" t="str">
        <f t="shared" si="14"/>
        <v/>
      </c>
      <c r="K68" s="448" t="str">
        <f t="shared" si="14"/>
        <v/>
      </c>
      <c r="L68" s="448" t="str">
        <f t="shared" si="14"/>
        <v/>
      </c>
      <c r="M68" s="448" t="str">
        <f t="shared" si="14"/>
        <v/>
      </c>
      <c r="N68" s="448" t="str">
        <f t="shared" si="14"/>
        <v/>
      </c>
      <c r="O68" s="451" t="str">
        <f t="shared" si="14"/>
        <v/>
      </c>
      <c r="P68" s="451" t="str">
        <f t="shared" si="14"/>
        <v/>
      </c>
      <c r="Q68" s="451" t="str">
        <f t="shared" si="14"/>
        <v/>
      </c>
      <c r="R68" s="451" t="str">
        <f t="shared" si="14"/>
        <v/>
      </c>
      <c r="S68" s="451" t="str">
        <f t="shared" si="14"/>
        <v/>
      </c>
      <c r="T68" s="451" t="str">
        <f t="shared" si="14"/>
        <v/>
      </c>
      <c r="U68" s="451" t="str">
        <f t="shared" si="14"/>
        <v/>
      </c>
      <c r="V68" s="451" t="str">
        <f t="shared" si="14"/>
        <v/>
      </c>
      <c r="W68" s="451" t="str">
        <f t="shared" si="14"/>
        <v/>
      </c>
      <c r="X68" s="451" t="str">
        <f t="shared" si="14"/>
        <v/>
      </c>
      <c r="Y68" s="451" t="str">
        <f t="shared" si="14"/>
        <v/>
      </c>
      <c r="Z68" s="451" t="str">
        <f t="shared" si="14"/>
        <v/>
      </c>
      <c r="AA68" s="451" t="str">
        <f t="shared" si="14"/>
        <v/>
      </c>
      <c r="AB68" s="451" t="str">
        <f t="shared" si="14"/>
        <v/>
      </c>
      <c r="AC68" s="451" t="str">
        <f t="shared" si="14"/>
        <v/>
      </c>
      <c r="AD68" s="451" t="str">
        <f t="shared" si="14"/>
        <v/>
      </c>
      <c r="AE68" s="451" t="str">
        <f t="shared" si="14"/>
        <v/>
      </c>
      <c r="AF68" s="451" t="str">
        <f t="shared" si="14"/>
        <v/>
      </c>
      <c r="AG68" s="451" t="str">
        <f t="shared" si="14"/>
        <v/>
      </c>
      <c r="AH68" s="451" t="str">
        <f t="shared" si="14"/>
        <v/>
      </c>
    </row>
    <row r="69" spans="2:34" ht="24.75" hidden="1" customHeight="1" x14ac:dyDescent="0.2">
      <c r="B69" s="441"/>
      <c r="C69" s="423" t="s">
        <v>276</v>
      </c>
      <c r="D69" s="424"/>
      <c r="E69" s="448"/>
      <c r="F69" s="448"/>
      <c r="G69" s="448"/>
      <c r="H69" s="448"/>
      <c r="I69" s="448"/>
      <c r="J69" s="448"/>
      <c r="K69" s="448"/>
      <c r="L69" s="448"/>
      <c r="M69" s="448"/>
      <c r="N69" s="448"/>
      <c r="O69" s="451"/>
      <c r="P69" s="451"/>
      <c r="Q69" s="451"/>
      <c r="R69" s="451"/>
      <c r="S69" s="451"/>
      <c r="T69" s="451"/>
      <c r="U69" s="451"/>
      <c r="V69" s="451"/>
      <c r="W69" s="451"/>
      <c r="X69" s="451"/>
      <c r="Y69" s="451"/>
      <c r="Z69" s="451"/>
      <c r="AA69" s="451"/>
      <c r="AB69" s="451"/>
      <c r="AC69" s="451"/>
      <c r="AD69" s="451"/>
      <c r="AE69" s="451"/>
      <c r="AF69" s="451"/>
      <c r="AG69" s="451"/>
      <c r="AH69" s="451"/>
    </row>
    <row r="70" spans="2:34" x14ac:dyDescent="0.2">
      <c r="B70" s="440" t="s">
        <v>144</v>
      </c>
      <c r="C70" s="152" t="s">
        <v>229</v>
      </c>
      <c r="D70" s="151" t="s">
        <v>7</v>
      </c>
      <c r="E70" s="447">
        <f>SUM(E68,E59)</f>
        <v>0</v>
      </c>
      <c r="F70" s="447">
        <f t="shared" ref="F70:AH70" si="15">SUM(F68,F59)</f>
        <v>0</v>
      </c>
      <c r="G70" s="447">
        <f t="shared" si="15"/>
        <v>0</v>
      </c>
      <c r="H70" s="447">
        <f t="shared" si="15"/>
        <v>0</v>
      </c>
      <c r="I70" s="447">
        <f t="shared" si="15"/>
        <v>0</v>
      </c>
      <c r="J70" s="447">
        <f t="shared" si="15"/>
        <v>0</v>
      </c>
      <c r="K70" s="447">
        <f t="shared" si="15"/>
        <v>0</v>
      </c>
      <c r="L70" s="447">
        <f t="shared" si="15"/>
        <v>0</v>
      </c>
      <c r="M70" s="447">
        <f t="shared" si="15"/>
        <v>0</v>
      </c>
      <c r="N70" s="447">
        <f t="shared" si="15"/>
        <v>0</v>
      </c>
      <c r="O70" s="452">
        <f t="shared" si="15"/>
        <v>0</v>
      </c>
      <c r="P70" s="452">
        <f t="shared" si="15"/>
        <v>0</v>
      </c>
      <c r="Q70" s="452">
        <f t="shared" si="15"/>
        <v>0</v>
      </c>
      <c r="R70" s="452">
        <f t="shared" si="15"/>
        <v>0</v>
      </c>
      <c r="S70" s="452">
        <f t="shared" si="15"/>
        <v>0</v>
      </c>
      <c r="T70" s="452">
        <f t="shared" si="15"/>
        <v>0</v>
      </c>
      <c r="U70" s="452">
        <f t="shared" si="15"/>
        <v>0</v>
      </c>
      <c r="V70" s="452">
        <f t="shared" si="15"/>
        <v>0</v>
      </c>
      <c r="W70" s="452">
        <f t="shared" si="15"/>
        <v>0</v>
      </c>
      <c r="X70" s="452">
        <f t="shared" si="15"/>
        <v>0</v>
      </c>
      <c r="Y70" s="452">
        <f t="shared" si="15"/>
        <v>0</v>
      </c>
      <c r="Z70" s="452">
        <f t="shared" si="15"/>
        <v>0</v>
      </c>
      <c r="AA70" s="452">
        <f t="shared" si="15"/>
        <v>0</v>
      </c>
      <c r="AB70" s="452">
        <f t="shared" si="15"/>
        <v>0</v>
      </c>
      <c r="AC70" s="452">
        <f t="shared" si="15"/>
        <v>0</v>
      </c>
      <c r="AD70" s="452">
        <f t="shared" si="15"/>
        <v>0</v>
      </c>
      <c r="AE70" s="452">
        <f t="shared" si="15"/>
        <v>0</v>
      </c>
      <c r="AF70" s="452">
        <f t="shared" si="15"/>
        <v>0</v>
      </c>
      <c r="AG70" s="452">
        <f t="shared" si="15"/>
        <v>0</v>
      </c>
      <c r="AH70" s="452">
        <f t="shared" si="15"/>
        <v>0</v>
      </c>
    </row>
    <row r="71" spans="2:34" ht="33.75" hidden="1" customHeight="1" x14ac:dyDescent="0.2">
      <c r="B71" s="440"/>
      <c r="C71" s="423" t="s">
        <v>277</v>
      </c>
      <c r="D71" s="424"/>
      <c r="E71" s="447"/>
      <c r="F71" s="447"/>
      <c r="G71" s="447"/>
      <c r="H71" s="447"/>
      <c r="I71" s="447"/>
      <c r="J71" s="447"/>
      <c r="K71" s="447"/>
      <c r="L71" s="447"/>
      <c r="M71" s="447"/>
      <c r="N71" s="447"/>
      <c r="O71" s="452"/>
      <c r="P71" s="452"/>
      <c r="Q71" s="452"/>
      <c r="R71" s="452"/>
      <c r="S71" s="452"/>
      <c r="T71" s="452"/>
      <c r="U71" s="452"/>
      <c r="V71" s="452"/>
      <c r="W71" s="452"/>
      <c r="X71" s="452"/>
      <c r="Y71" s="452"/>
      <c r="Z71" s="452"/>
      <c r="AA71" s="452"/>
      <c r="AB71" s="452"/>
      <c r="AC71" s="452"/>
      <c r="AD71" s="452"/>
      <c r="AE71" s="452"/>
      <c r="AF71" s="452"/>
      <c r="AG71" s="452"/>
      <c r="AH71" s="452"/>
    </row>
    <row r="72" spans="2:34" x14ac:dyDescent="0.2">
      <c r="B72" s="264"/>
      <c r="E72" s="262"/>
      <c r="F72" s="263"/>
      <c r="G72" s="263"/>
      <c r="H72" s="263"/>
      <c r="I72" s="263"/>
      <c r="J72" s="263"/>
      <c r="K72" s="263"/>
      <c r="L72" s="263"/>
      <c r="M72" s="263"/>
      <c r="N72" s="263"/>
    </row>
    <row r="73" spans="2:34" x14ac:dyDescent="0.2">
      <c r="E73" s="102"/>
    </row>
  </sheetData>
  <sheetProtection algorithmName="SHA-512" hashValue="pUWJDwLP+7D7xpWBovw9QHdauD1Fsv5460XaOvTyCUVti+IYjhrAlwuN8c1J+hhKt/qG4UFq39SqMweZaVc7/Q==" saltValue="yN7arwnBHpxuFi2y0AwK7g==" spinCount="100000" sheet="1" objects="1" scenarios="1" selectLockedCells="1"/>
  <mergeCells count="305">
    <mergeCell ref="AE68:AE69"/>
    <mergeCell ref="AF68:AF69"/>
    <mergeCell ref="AG68:AG69"/>
    <mergeCell ref="AH68:AH69"/>
    <mergeCell ref="F70:F71"/>
    <mergeCell ref="K70:K71"/>
    <mergeCell ref="L70:L71"/>
    <mergeCell ref="M70:M71"/>
    <mergeCell ref="N70:N71"/>
    <mergeCell ref="O70:O71"/>
    <mergeCell ref="AG70:AG71"/>
    <mergeCell ref="AH70:AH71"/>
    <mergeCell ref="U68:U69"/>
    <mergeCell ref="V68:V69"/>
    <mergeCell ref="W68:W69"/>
    <mergeCell ref="X68:X69"/>
    <mergeCell ref="Y68:Y69"/>
    <mergeCell ref="P68:P69"/>
    <mergeCell ref="Q68:Q69"/>
    <mergeCell ref="R68:R69"/>
    <mergeCell ref="S68:S69"/>
    <mergeCell ref="T68:T69"/>
    <mergeCell ref="K68:K69"/>
    <mergeCell ref="R70:R71"/>
    <mergeCell ref="S70:S71"/>
    <mergeCell ref="T70:T71"/>
    <mergeCell ref="U70:U71"/>
    <mergeCell ref="V70:V71"/>
    <mergeCell ref="P70:P71"/>
    <mergeCell ref="Q70:Q71"/>
    <mergeCell ref="Z68:Z69"/>
    <mergeCell ref="AA68:AA69"/>
    <mergeCell ref="AB70:AB71"/>
    <mergeCell ref="AC70:AC71"/>
    <mergeCell ref="AD70:AD71"/>
    <mergeCell ref="AE70:AE71"/>
    <mergeCell ref="AF70:AF71"/>
    <mergeCell ref="W70:W71"/>
    <mergeCell ref="X70:X71"/>
    <mergeCell ref="Y70:Y71"/>
    <mergeCell ref="Z70:Z71"/>
    <mergeCell ref="AA70:AA71"/>
    <mergeCell ref="M68:M69"/>
    <mergeCell ref="N68:N69"/>
    <mergeCell ref="O68:O69"/>
    <mergeCell ref="F68:F69"/>
    <mergeCell ref="G68:G69"/>
    <mergeCell ref="H68:H69"/>
    <mergeCell ref="I68:I69"/>
    <mergeCell ref="J68:J69"/>
    <mergeCell ref="AD66:AD67"/>
    <mergeCell ref="T66:T67"/>
    <mergeCell ref="U66:U67"/>
    <mergeCell ref="V66:V67"/>
    <mergeCell ref="W66:W67"/>
    <mergeCell ref="X66:X67"/>
    <mergeCell ref="L68:L69"/>
    <mergeCell ref="AB68:AB69"/>
    <mergeCell ref="AC68:AC69"/>
    <mergeCell ref="AD68:AD69"/>
    <mergeCell ref="AE66:AE67"/>
    <mergeCell ref="AF66:AF67"/>
    <mergeCell ref="AG66:AG67"/>
    <mergeCell ref="AH66:AH67"/>
    <mergeCell ref="Y66:Y67"/>
    <mergeCell ref="Z66:Z67"/>
    <mergeCell ref="AA66:AA67"/>
    <mergeCell ref="AB66:AB67"/>
    <mergeCell ref="AC66:AC67"/>
    <mergeCell ref="AG64:AG65"/>
    <mergeCell ref="AH64:AH65"/>
    <mergeCell ref="F66:F67"/>
    <mergeCell ref="G66:G67"/>
    <mergeCell ref="H66:H67"/>
    <mergeCell ref="I66:I67"/>
    <mergeCell ref="J66:J67"/>
    <mergeCell ref="K66:K67"/>
    <mergeCell ref="L66:L67"/>
    <mergeCell ref="M66:M67"/>
    <mergeCell ref="N66:N67"/>
    <mergeCell ref="O66:O67"/>
    <mergeCell ref="P66:P67"/>
    <mergeCell ref="Q66:Q67"/>
    <mergeCell ref="R66:R67"/>
    <mergeCell ref="S66:S67"/>
    <mergeCell ref="AB64:AB65"/>
    <mergeCell ref="AC64:AC65"/>
    <mergeCell ref="AD64:AD65"/>
    <mergeCell ref="AE64:AE65"/>
    <mergeCell ref="AF64:AF65"/>
    <mergeCell ref="W64:W65"/>
    <mergeCell ref="X64:X65"/>
    <mergeCell ref="Y64:Y65"/>
    <mergeCell ref="Z64:Z65"/>
    <mergeCell ref="AA64:AA65"/>
    <mergeCell ref="R64:R65"/>
    <mergeCell ref="S64:S65"/>
    <mergeCell ref="T64:T65"/>
    <mergeCell ref="U64:U65"/>
    <mergeCell ref="V64:V65"/>
    <mergeCell ref="AE62:AE63"/>
    <mergeCell ref="AF62:AF63"/>
    <mergeCell ref="AG62:AG63"/>
    <mergeCell ref="AH62:AH63"/>
    <mergeCell ref="F64:F65"/>
    <mergeCell ref="G64:G65"/>
    <mergeCell ref="H64:H65"/>
    <mergeCell ref="I64:I65"/>
    <mergeCell ref="J64:J65"/>
    <mergeCell ref="K64:K65"/>
    <mergeCell ref="L64:L65"/>
    <mergeCell ref="M64:M65"/>
    <mergeCell ref="N64:N65"/>
    <mergeCell ref="O64:O65"/>
    <mergeCell ref="P64:P65"/>
    <mergeCell ref="Q64:Q65"/>
    <mergeCell ref="Z62:Z63"/>
    <mergeCell ref="AA62:AA63"/>
    <mergeCell ref="AB62:AB63"/>
    <mergeCell ref="AC62:AC63"/>
    <mergeCell ref="AD62:AD63"/>
    <mergeCell ref="U62:U63"/>
    <mergeCell ref="V62:V63"/>
    <mergeCell ref="W62:W63"/>
    <mergeCell ref="X62:X63"/>
    <mergeCell ref="Y62:Y63"/>
    <mergeCell ref="P62:P63"/>
    <mergeCell ref="Q62:Q63"/>
    <mergeCell ref="R62:R63"/>
    <mergeCell ref="S62:S63"/>
    <mergeCell ref="T62:T63"/>
    <mergeCell ref="K62:K63"/>
    <mergeCell ref="L62:L63"/>
    <mergeCell ref="M62:M63"/>
    <mergeCell ref="N62:N63"/>
    <mergeCell ref="O62:O63"/>
    <mergeCell ref="G62:G63"/>
    <mergeCell ref="H62:H63"/>
    <mergeCell ref="I62:I63"/>
    <mergeCell ref="J62:J63"/>
    <mergeCell ref="E62:E63"/>
    <mergeCell ref="E64:E65"/>
    <mergeCell ref="E70:E71"/>
    <mergeCell ref="E68:E69"/>
    <mergeCell ref="E66:E67"/>
    <mergeCell ref="G70:G71"/>
    <mergeCell ref="H70:H71"/>
    <mergeCell ref="I70:I71"/>
    <mergeCell ref="J70:J71"/>
    <mergeCell ref="B59:B60"/>
    <mergeCell ref="C60:D60"/>
    <mergeCell ref="C63:D63"/>
    <mergeCell ref="C71:D71"/>
    <mergeCell ref="C69:D69"/>
    <mergeCell ref="C67:D67"/>
    <mergeCell ref="C65:D65"/>
    <mergeCell ref="B70:B71"/>
    <mergeCell ref="B68:B69"/>
    <mergeCell ref="B66:B67"/>
    <mergeCell ref="B64:B65"/>
    <mergeCell ref="B62:B63"/>
    <mergeCell ref="B61:N61"/>
    <mergeCell ref="J59:J60"/>
    <mergeCell ref="K59:K60"/>
    <mergeCell ref="L59:L60"/>
    <mergeCell ref="M59:M60"/>
    <mergeCell ref="N59:N60"/>
    <mergeCell ref="E59:E60"/>
    <mergeCell ref="F59:F60"/>
    <mergeCell ref="G59:G60"/>
    <mergeCell ref="H59:H60"/>
    <mergeCell ref="I59:I60"/>
    <mergeCell ref="F62:F63"/>
    <mergeCell ref="B52:B53"/>
    <mergeCell ref="B54:B55"/>
    <mergeCell ref="B56:B58"/>
    <mergeCell ref="E57:E58"/>
    <mergeCell ref="F57:F58"/>
    <mergeCell ref="G57:G58"/>
    <mergeCell ref="H57:H58"/>
    <mergeCell ref="I57:I58"/>
    <mergeCell ref="C53:D53"/>
    <mergeCell ref="E52:E53"/>
    <mergeCell ref="F52:F53"/>
    <mergeCell ref="G52:G53"/>
    <mergeCell ref="H52:H53"/>
    <mergeCell ref="I52:I53"/>
    <mergeCell ref="J57:J58"/>
    <mergeCell ref="K57:K58"/>
    <mergeCell ref="L57:L58"/>
    <mergeCell ref="M57:M58"/>
    <mergeCell ref="N57:N58"/>
    <mergeCell ref="C55:D55"/>
    <mergeCell ref="E54:E55"/>
    <mergeCell ref="F54:F55"/>
    <mergeCell ref="G54:G55"/>
    <mergeCell ref="H54:H55"/>
    <mergeCell ref="I54:I55"/>
    <mergeCell ref="J54:J55"/>
    <mergeCell ref="K54:K55"/>
    <mergeCell ref="L54:L55"/>
    <mergeCell ref="M54:M55"/>
    <mergeCell ref="N54:N55"/>
    <mergeCell ref="C58:D58"/>
    <mergeCell ref="C56:C57"/>
    <mergeCell ref="J52:J53"/>
    <mergeCell ref="K52:K53"/>
    <mergeCell ref="L52:L53"/>
    <mergeCell ref="M52:M53"/>
    <mergeCell ref="N52:N53"/>
    <mergeCell ref="M50:M51"/>
    <mergeCell ref="N50:N51"/>
    <mergeCell ref="H50:H51"/>
    <mergeCell ref="I50:I51"/>
    <mergeCell ref="J50:J51"/>
    <mergeCell ref="K50:K51"/>
    <mergeCell ref="L50:L51"/>
    <mergeCell ref="B50:B51"/>
    <mergeCell ref="C51:D51"/>
    <mergeCell ref="E50:E51"/>
    <mergeCell ref="F50:F51"/>
    <mergeCell ref="G50:G51"/>
    <mergeCell ref="B41:B42"/>
    <mergeCell ref="B43:B44"/>
    <mergeCell ref="A41:A44"/>
    <mergeCell ref="E48:E49"/>
    <mergeCell ref="F48:F49"/>
    <mergeCell ref="G48:G49"/>
    <mergeCell ref="B48:B49"/>
    <mergeCell ref="C42:D42"/>
    <mergeCell ref="C44:D44"/>
    <mergeCell ref="H48:H49"/>
    <mergeCell ref="I48:I49"/>
    <mergeCell ref="J48:J49"/>
    <mergeCell ref="K48:K49"/>
    <mergeCell ref="L48:L49"/>
    <mergeCell ref="M48:M49"/>
    <mergeCell ref="N48:N49"/>
    <mergeCell ref="E41:E42"/>
    <mergeCell ref="E43:E44"/>
    <mergeCell ref="F43:F44"/>
    <mergeCell ref="G43:G44"/>
    <mergeCell ref="H43:H44"/>
    <mergeCell ref="I43:I44"/>
    <mergeCell ref="J43:J44"/>
    <mergeCell ref="K43:K44"/>
    <mergeCell ref="L43:L44"/>
    <mergeCell ref="M43:M44"/>
    <mergeCell ref="N43:N44"/>
    <mergeCell ref="F41:F42"/>
    <mergeCell ref="G41:G42"/>
    <mergeCell ref="H41:H42"/>
    <mergeCell ref="I41:I42"/>
    <mergeCell ref="J41:J42"/>
    <mergeCell ref="K41:K42"/>
    <mergeCell ref="M41:M42"/>
    <mergeCell ref="N41:N42"/>
    <mergeCell ref="E39:E40"/>
    <mergeCell ref="F39:F40"/>
    <mergeCell ref="G39:G40"/>
    <mergeCell ref="H39:H40"/>
    <mergeCell ref="I39:I40"/>
    <mergeCell ref="J39:J40"/>
    <mergeCell ref="K39:K40"/>
    <mergeCell ref="L39:L40"/>
    <mergeCell ref="M39:M40"/>
    <mergeCell ref="X1:Y1"/>
    <mergeCell ref="V3:W3"/>
    <mergeCell ref="C47:C48"/>
    <mergeCell ref="D47:D48"/>
    <mergeCell ref="E32:AH32"/>
    <mergeCell ref="A32:D32"/>
    <mergeCell ref="C34:D34"/>
    <mergeCell ref="C38:D38"/>
    <mergeCell ref="B37:B38"/>
    <mergeCell ref="C40:D40"/>
    <mergeCell ref="C35:D35"/>
    <mergeCell ref="C36:D36"/>
    <mergeCell ref="B33:B34"/>
    <mergeCell ref="B35:B36"/>
    <mergeCell ref="A33:A36"/>
    <mergeCell ref="E35:E36"/>
    <mergeCell ref="K37:K38"/>
    <mergeCell ref="L37:L38"/>
    <mergeCell ref="F35:F36"/>
    <mergeCell ref="M37:M38"/>
    <mergeCell ref="G35:G36"/>
    <mergeCell ref="H35:H36"/>
    <mergeCell ref="L41:L42"/>
    <mergeCell ref="I35:I36"/>
    <mergeCell ref="J35:J36"/>
    <mergeCell ref="K35:K36"/>
    <mergeCell ref="L35:L36"/>
    <mergeCell ref="M35:M36"/>
    <mergeCell ref="N35:N36"/>
    <mergeCell ref="A37:A40"/>
    <mergeCell ref="N37:N38"/>
    <mergeCell ref="F37:F38"/>
    <mergeCell ref="G37:G38"/>
    <mergeCell ref="H37:H38"/>
    <mergeCell ref="I37:I38"/>
    <mergeCell ref="J37:J38"/>
    <mergeCell ref="N39:N40"/>
    <mergeCell ref="B39:B40"/>
    <mergeCell ref="E37:E38"/>
  </mergeCells>
  <conditionalFormatting sqref="E35:AH36">
    <cfRule type="expression" dxfId="6" priority="2">
      <formula>E35=""</formula>
    </cfRule>
  </conditionalFormatting>
  <conditionalFormatting sqref="E48:AH49">
    <cfRule type="expression" dxfId="5" priority="1">
      <formula>E48=""</formula>
    </cfRule>
  </conditionalFormatting>
  <dataValidations count="2">
    <dataValidation type="list" allowBlank="1" showInputMessage="1" showErrorMessage="1" sqref="E33:N33">
      <formula1>$X$3:$X$30</formula1>
    </dataValidation>
    <dataValidation type="list" allowBlank="1" showInputMessage="1" showErrorMessage="1" sqref="E56:N56">
      <formula1>$V$5:$V$8</formula1>
    </dataValidation>
  </dataValidations>
  <pageMargins left="0.7" right="0.7" top="0.75" bottom="0.75" header="0.3" footer="0.3"/>
  <pageSetup paperSize="9" orientation="portrait" horizontalDpi="300" verticalDpi="300" r:id="rId1"/>
  <headerFooter differentOddEven="1">
    <oddHeader>&amp;L&amp;1 </oddHeader>
    <oddFooter>&amp;L&amp;1 </oddFooter>
    <evenHeader>&amp;L&amp;1 </evenHeader>
    <evenFooter>&amp;L&amp;1 </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59"/>
  <sheetViews>
    <sheetView showZeros="0" zoomScaleNormal="100" workbookViewId="0">
      <pane xSplit="4" topLeftCell="E1" activePane="topRight" state="frozen"/>
      <selection activeCell="A31" sqref="A31"/>
      <selection pane="topRight" activeCell="E28" sqref="E28:E29"/>
    </sheetView>
  </sheetViews>
  <sheetFormatPr defaultColWidth="9.140625" defaultRowHeight="12" x14ac:dyDescent="0.2"/>
  <cols>
    <col min="1" max="1" width="3.140625" style="50" customWidth="1"/>
    <col min="2" max="2" width="8.140625" style="99" customWidth="1"/>
    <col min="3" max="3" width="45.28515625" style="50" customWidth="1"/>
    <col min="4" max="4" width="10.140625" style="100" customWidth="1"/>
    <col min="5" max="5" width="15.85546875" style="101" customWidth="1"/>
    <col min="6" max="26" width="15.85546875" style="50" customWidth="1"/>
    <col min="27" max="34" width="16" style="50" customWidth="1"/>
    <col min="35" max="16384" width="9.140625" style="50"/>
  </cols>
  <sheetData>
    <row r="1" spans="1:34" ht="12" hidden="1" customHeight="1" x14ac:dyDescent="0.2">
      <c r="B1" s="50"/>
      <c r="D1" s="50"/>
      <c r="E1" s="97"/>
      <c r="X1" s="292" t="s">
        <v>121</v>
      </c>
      <c r="Y1" s="398"/>
    </row>
    <row r="2" spans="1:34" ht="24" hidden="1" x14ac:dyDescent="0.2">
      <c r="B2" s="50"/>
      <c r="D2" s="50"/>
      <c r="E2" s="97"/>
      <c r="X2" s="74" t="s">
        <v>13</v>
      </c>
      <c r="Y2" s="74" t="s">
        <v>14</v>
      </c>
      <c r="Z2" s="50" t="s">
        <v>326</v>
      </c>
    </row>
    <row r="3" spans="1:34" ht="24" hidden="1" customHeight="1" x14ac:dyDescent="0.25">
      <c r="B3" s="50"/>
      <c r="D3" s="50"/>
      <c r="E3" s="97"/>
      <c r="V3" s="372" t="s">
        <v>124</v>
      </c>
      <c r="W3" s="453"/>
      <c r="X3" s="157" t="s">
        <v>249</v>
      </c>
      <c r="Y3" s="202">
        <v>0.44</v>
      </c>
      <c r="Z3" s="200">
        <v>225</v>
      </c>
      <c r="AA3" s="225">
        <v>0.33</v>
      </c>
      <c r="AB3" s="225">
        <v>1.33</v>
      </c>
    </row>
    <row r="4" spans="1:34" ht="15" hidden="1" x14ac:dyDescent="0.25">
      <c r="B4" s="50"/>
      <c r="D4" s="50"/>
      <c r="E4" s="97"/>
      <c r="V4" s="113" t="s">
        <v>73</v>
      </c>
      <c r="W4" s="113"/>
      <c r="X4" s="157" t="s">
        <v>250</v>
      </c>
      <c r="Y4" s="203">
        <v>1.99</v>
      </c>
      <c r="Z4" s="200">
        <v>30</v>
      </c>
      <c r="AA4" s="225">
        <v>2.56</v>
      </c>
      <c r="AB4" s="225">
        <v>0.77800000000000002</v>
      </c>
    </row>
    <row r="5" spans="1:34" ht="15" hidden="1" x14ac:dyDescent="0.25">
      <c r="B5" s="50"/>
      <c r="D5" s="50"/>
      <c r="E5" s="97"/>
      <c r="V5" s="50" t="s">
        <v>75</v>
      </c>
      <c r="W5" s="53">
        <v>280.8</v>
      </c>
      <c r="X5" s="157" t="s">
        <v>251</v>
      </c>
      <c r="Y5" s="226">
        <f>AA5*AB5</f>
        <v>1.6300000000000001</v>
      </c>
      <c r="Z5" s="200">
        <v>5</v>
      </c>
      <c r="AA5" s="225">
        <v>5</v>
      </c>
      <c r="AB5" s="225">
        <v>0.32600000000000001</v>
      </c>
    </row>
    <row r="6" spans="1:34" ht="15" hidden="1" x14ac:dyDescent="0.25">
      <c r="B6" s="50"/>
      <c r="D6" s="50"/>
      <c r="E6" s="97"/>
      <c r="V6" s="50" t="s">
        <v>74</v>
      </c>
      <c r="W6" s="53">
        <v>280.8</v>
      </c>
      <c r="X6" s="157" t="s">
        <v>363</v>
      </c>
      <c r="Y6" s="205">
        <v>0.33</v>
      </c>
      <c r="Z6" s="200">
        <v>350</v>
      </c>
    </row>
    <row r="7" spans="1:34" ht="15" hidden="1" x14ac:dyDescent="0.25">
      <c r="B7" s="50"/>
      <c r="D7" s="50"/>
      <c r="E7" s="97"/>
      <c r="V7" s="50" t="s">
        <v>77</v>
      </c>
      <c r="W7" s="53">
        <v>237.6</v>
      </c>
      <c r="X7" s="157" t="s">
        <v>364</v>
      </c>
      <c r="Y7" s="205">
        <v>20</v>
      </c>
      <c r="Z7" s="200">
        <v>2.5</v>
      </c>
    </row>
    <row r="8" spans="1:34" ht="15" hidden="1" x14ac:dyDescent="0.25">
      <c r="B8" s="50"/>
      <c r="D8" s="50"/>
      <c r="E8" s="97"/>
      <c r="V8" s="50" t="s">
        <v>78</v>
      </c>
      <c r="W8" s="53">
        <v>237.6</v>
      </c>
      <c r="X8" s="157" t="s">
        <v>252</v>
      </c>
      <c r="Y8" s="205">
        <v>0.01</v>
      </c>
      <c r="Z8" s="200">
        <v>400</v>
      </c>
    </row>
    <row r="9" spans="1:34" ht="15" hidden="1" x14ac:dyDescent="0.25">
      <c r="B9" s="50"/>
      <c r="D9" s="50"/>
      <c r="E9" s="97"/>
      <c r="X9" s="157" t="s">
        <v>253</v>
      </c>
      <c r="Y9" s="205">
        <v>20</v>
      </c>
      <c r="Z9" s="200">
        <v>25</v>
      </c>
    </row>
    <row r="10" spans="1:34" ht="15" hidden="1" x14ac:dyDescent="0.25">
      <c r="B10" s="50"/>
      <c r="D10" s="50"/>
      <c r="E10" s="97"/>
      <c r="X10" s="157" t="s">
        <v>254</v>
      </c>
      <c r="Y10" s="205">
        <v>10</v>
      </c>
      <c r="Z10" s="200">
        <v>2.5</v>
      </c>
    </row>
    <row r="11" spans="1:34" ht="15" hidden="1" x14ac:dyDescent="0.25">
      <c r="B11" s="50"/>
      <c r="D11" s="50"/>
      <c r="E11" s="97"/>
      <c r="X11" s="157" t="s">
        <v>365</v>
      </c>
      <c r="Y11" s="205">
        <v>10</v>
      </c>
      <c r="Z11" s="201">
        <v>1</v>
      </c>
    </row>
    <row r="12" spans="1:34" ht="15" hidden="1" x14ac:dyDescent="0.25">
      <c r="B12" s="50"/>
      <c r="D12" s="50"/>
      <c r="E12" s="97"/>
      <c r="X12" s="157" t="s">
        <v>255</v>
      </c>
      <c r="Y12" s="204">
        <v>3.0000000000000001E-3</v>
      </c>
      <c r="Z12" s="199">
        <v>300</v>
      </c>
    </row>
    <row r="13" spans="1:34" hidden="1" x14ac:dyDescent="0.2">
      <c r="B13" s="50"/>
      <c r="D13" s="50"/>
      <c r="E13" s="98"/>
      <c r="F13" s="98"/>
      <c r="X13" s="77" t="s">
        <v>76</v>
      </c>
      <c r="Y13" s="55"/>
    </row>
    <row r="14" spans="1:34" hidden="1" x14ac:dyDescent="0.2">
      <c r="B14" s="50"/>
      <c r="D14" s="50"/>
      <c r="E14" s="111"/>
      <c r="F14" s="111"/>
      <c r="G14" s="111"/>
      <c r="H14" s="111"/>
      <c r="I14" s="111"/>
      <c r="J14" s="111"/>
      <c r="K14" s="111"/>
      <c r="L14" s="111"/>
      <c r="M14" s="111"/>
      <c r="N14" s="111"/>
      <c r="O14" s="111"/>
      <c r="P14" s="111"/>
      <c r="Q14" s="111"/>
      <c r="R14" s="111"/>
      <c r="S14" s="111"/>
      <c r="T14" s="111"/>
      <c r="U14" s="111"/>
      <c r="V14" s="111"/>
      <c r="W14" s="111"/>
      <c r="X14" s="111"/>
      <c r="Y14" s="111"/>
      <c r="Z14" s="111"/>
      <c r="AA14" s="111"/>
      <c r="AB14" s="111"/>
      <c r="AC14" s="111"/>
      <c r="AD14" s="111"/>
      <c r="AE14" s="111"/>
      <c r="AF14" s="111"/>
      <c r="AG14" s="111"/>
      <c r="AH14" s="111"/>
    </row>
    <row r="15" spans="1:34" ht="15.75" x14ac:dyDescent="0.25">
      <c r="A15" s="464" t="s">
        <v>337</v>
      </c>
      <c r="B15" s="464"/>
      <c r="C15" s="464"/>
      <c r="D15" s="464"/>
      <c r="E15" s="108"/>
      <c r="F15" s="108"/>
      <c r="G15" s="108"/>
      <c r="H15" s="108"/>
      <c r="X15" s="95"/>
      <c r="Y15" s="96"/>
    </row>
    <row r="16" spans="1:34" ht="32.25" thickBot="1" x14ac:dyDescent="0.25">
      <c r="B16" s="50"/>
      <c r="D16" s="50"/>
      <c r="E16" s="404" t="s">
        <v>212</v>
      </c>
      <c r="F16" s="404"/>
      <c r="G16" s="404"/>
      <c r="H16" s="404"/>
      <c r="I16" s="404"/>
      <c r="J16" s="404"/>
      <c r="K16" s="404"/>
      <c r="L16" s="404"/>
      <c r="M16" s="404"/>
      <c r="N16" s="404"/>
      <c r="O16" s="404"/>
      <c r="P16" s="404"/>
      <c r="Q16" s="404"/>
      <c r="R16" s="404"/>
      <c r="S16" s="404"/>
      <c r="T16" s="404"/>
      <c r="U16" s="404"/>
      <c r="V16" s="404"/>
      <c r="W16" s="404"/>
      <c r="X16" s="404"/>
      <c r="Y16" s="404"/>
      <c r="Z16" s="404"/>
      <c r="AA16" s="404"/>
      <c r="AB16" s="404"/>
      <c r="AC16" s="404"/>
      <c r="AD16" s="404"/>
      <c r="AE16" s="404"/>
      <c r="AF16" s="404"/>
      <c r="AG16" s="404"/>
      <c r="AH16" s="404"/>
    </row>
    <row r="17" spans="1:34" s="113" customFormat="1" ht="28.5" customHeight="1" thickBot="1" x14ac:dyDescent="0.3">
      <c r="A17" s="470" t="s">
        <v>150</v>
      </c>
      <c r="B17" s="478" t="s">
        <v>327</v>
      </c>
      <c r="C17" s="280" t="s">
        <v>214</v>
      </c>
      <c r="D17" s="209" t="s">
        <v>213</v>
      </c>
      <c r="E17" s="208"/>
      <c r="F17" s="208"/>
      <c r="G17" s="208"/>
      <c r="H17" s="208"/>
      <c r="I17" s="208"/>
      <c r="J17" s="208"/>
      <c r="K17" s="208"/>
      <c r="L17" s="208"/>
      <c r="M17" s="208"/>
      <c r="N17" s="208"/>
      <c r="O17" s="208"/>
      <c r="P17" s="208"/>
      <c r="Q17" s="208"/>
      <c r="R17" s="208"/>
      <c r="S17" s="208"/>
      <c r="T17" s="208"/>
      <c r="U17" s="208"/>
      <c r="V17" s="208"/>
      <c r="W17" s="208"/>
      <c r="X17" s="208"/>
      <c r="Y17" s="249"/>
      <c r="Z17" s="249"/>
      <c r="AA17" s="249"/>
      <c r="AB17" s="249"/>
      <c r="AC17" s="249"/>
      <c r="AD17" s="249"/>
      <c r="AE17" s="249"/>
      <c r="AF17" s="249"/>
      <c r="AG17" s="249"/>
      <c r="AH17" s="249"/>
    </row>
    <row r="18" spans="1:34" s="104" customFormat="1" ht="38.25" customHeight="1" thickBot="1" x14ac:dyDescent="0.3">
      <c r="A18" s="471"/>
      <c r="B18" s="468"/>
      <c r="C18" s="455" t="s">
        <v>384</v>
      </c>
      <c r="D18" s="455"/>
      <c r="E18" s="156" t="str">
        <f>IF(E17=$X$13,"Introduceți poluantul în celula A2","")</f>
        <v/>
      </c>
      <c r="F18" s="156" t="str">
        <f t="shared" ref="F18:X18" si="0">IF(F17=$X$13,"Introduceți poluantul în celula A2","")</f>
        <v/>
      </c>
      <c r="G18" s="156" t="str">
        <f t="shared" si="0"/>
        <v/>
      </c>
      <c r="H18" s="156" t="str">
        <f t="shared" si="0"/>
        <v/>
      </c>
      <c r="I18" s="156" t="str">
        <f t="shared" si="0"/>
        <v/>
      </c>
      <c r="J18" s="156" t="str">
        <f t="shared" si="0"/>
        <v/>
      </c>
      <c r="K18" s="156" t="str">
        <f t="shared" si="0"/>
        <v/>
      </c>
      <c r="L18" s="156" t="str">
        <f t="shared" si="0"/>
        <v/>
      </c>
      <c r="M18" s="156" t="str">
        <f t="shared" si="0"/>
        <v/>
      </c>
      <c r="N18" s="156" t="str">
        <f t="shared" si="0"/>
        <v/>
      </c>
      <c r="O18" s="156" t="str">
        <f t="shared" si="0"/>
        <v/>
      </c>
      <c r="P18" s="156" t="str">
        <f t="shared" si="0"/>
        <v/>
      </c>
      <c r="Q18" s="156" t="str">
        <f t="shared" si="0"/>
        <v/>
      </c>
      <c r="R18" s="156" t="str">
        <f t="shared" si="0"/>
        <v/>
      </c>
      <c r="S18" s="156" t="str">
        <f t="shared" si="0"/>
        <v/>
      </c>
      <c r="T18" s="156" t="str">
        <f t="shared" si="0"/>
        <v/>
      </c>
      <c r="U18" s="156" t="str">
        <f t="shared" si="0"/>
        <v/>
      </c>
      <c r="V18" s="156" t="str">
        <f t="shared" si="0"/>
        <v/>
      </c>
      <c r="W18" s="156" t="str">
        <f t="shared" si="0"/>
        <v/>
      </c>
      <c r="X18" s="156" t="str">
        <f t="shared" si="0"/>
        <v/>
      </c>
      <c r="Y18" s="238"/>
      <c r="Z18" s="238"/>
      <c r="AA18" s="238"/>
      <c r="AB18" s="238"/>
      <c r="AC18" s="238"/>
      <c r="AD18" s="238"/>
      <c r="AE18" s="238"/>
      <c r="AF18" s="238"/>
      <c r="AG18" s="238"/>
      <c r="AH18" s="238"/>
    </row>
    <row r="19" spans="1:34" s="206" customFormat="1" ht="15" customHeight="1" x14ac:dyDescent="0.2">
      <c r="A19" s="471"/>
      <c r="B19" s="468" t="s">
        <v>328</v>
      </c>
      <c r="C19" s="479" t="s">
        <v>227</v>
      </c>
      <c r="D19" s="480"/>
      <c r="E19" s="387"/>
      <c r="F19" s="387"/>
      <c r="G19" s="387"/>
      <c r="H19" s="387"/>
      <c r="I19" s="387"/>
      <c r="J19" s="387"/>
      <c r="K19" s="387"/>
      <c r="L19" s="387"/>
      <c r="M19" s="387"/>
      <c r="N19" s="387"/>
      <c r="O19" s="387"/>
      <c r="P19" s="387"/>
      <c r="Q19" s="387"/>
      <c r="R19" s="387"/>
      <c r="S19" s="387"/>
      <c r="T19" s="387"/>
      <c r="U19" s="387"/>
      <c r="V19" s="387"/>
      <c r="W19" s="387"/>
      <c r="X19" s="387"/>
      <c r="Y19" s="234"/>
      <c r="Z19" s="234"/>
      <c r="AA19" s="234"/>
      <c r="AB19" s="234"/>
      <c r="AC19" s="234"/>
      <c r="AD19" s="234"/>
      <c r="AE19" s="234"/>
      <c r="AF19" s="234"/>
      <c r="AG19" s="234"/>
      <c r="AH19" s="234"/>
    </row>
    <row r="20" spans="1:34" s="206" customFormat="1" ht="26.25" customHeight="1" thickBot="1" x14ac:dyDescent="0.3">
      <c r="A20" s="472"/>
      <c r="B20" s="469"/>
      <c r="C20" s="460" t="s">
        <v>339</v>
      </c>
      <c r="D20" s="461"/>
      <c r="E20" s="388"/>
      <c r="F20" s="388"/>
      <c r="G20" s="388"/>
      <c r="H20" s="388"/>
      <c r="I20" s="388"/>
      <c r="J20" s="388"/>
      <c r="K20" s="388"/>
      <c r="L20" s="388"/>
      <c r="M20" s="388"/>
      <c r="N20" s="388"/>
      <c r="O20" s="388"/>
      <c r="P20" s="388"/>
      <c r="Q20" s="388"/>
      <c r="R20" s="388"/>
      <c r="S20" s="388"/>
      <c r="T20" s="388"/>
      <c r="U20" s="388"/>
      <c r="V20" s="388"/>
      <c r="W20" s="388"/>
      <c r="X20" s="388"/>
      <c r="Y20" s="234"/>
      <c r="Z20" s="234"/>
      <c r="AA20" s="234"/>
      <c r="AB20" s="234"/>
      <c r="AC20" s="234"/>
      <c r="AD20" s="234"/>
      <c r="AE20" s="234"/>
      <c r="AF20" s="234"/>
      <c r="AG20" s="234"/>
      <c r="AH20" s="234"/>
    </row>
    <row r="21" spans="1:34" ht="14.25" x14ac:dyDescent="0.2">
      <c r="A21" s="465" t="s">
        <v>244</v>
      </c>
      <c r="B21" s="476" t="s">
        <v>221</v>
      </c>
      <c r="C21" s="128" t="s">
        <v>262</v>
      </c>
      <c r="D21" s="214" t="s">
        <v>247</v>
      </c>
      <c r="E21" s="456"/>
      <c r="F21" s="456"/>
      <c r="G21" s="456"/>
      <c r="H21" s="456"/>
      <c r="I21" s="456"/>
      <c r="J21" s="456"/>
      <c r="K21" s="456"/>
      <c r="L21" s="456"/>
      <c r="M21" s="456"/>
      <c r="N21" s="456"/>
      <c r="O21" s="456"/>
      <c r="P21" s="456"/>
      <c r="Q21" s="456"/>
      <c r="R21" s="456"/>
      <c r="S21" s="456"/>
      <c r="T21" s="456"/>
      <c r="U21" s="456"/>
      <c r="V21" s="456"/>
      <c r="W21" s="456"/>
      <c r="X21" s="456"/>
      <c r="Y21" s="235"/>
      <c r="Z21" s="235"/>
      <c r="AA21" s="235"/>
      <c r="AB21" s="235"/>
      <c r="AC21" s="235"/>
      <c r="AD21" s="235"/>
      <c r="AE21" s="235"/>
      <c r="AF21" s="235"/>
      <c r="AG21" s="235"/>
      <c r="AH21" s="235"/>
    </row>
    <row r="22" spans="1:34" ht="14.25" customHeight="1" thickBot="1" x14ac:dyDescent="0.25">
      <c r="A22" s="466"/>
      <c r="B22" s="477"/>
      <c r="C22" s="462" t="s">
        <v>340</v>
      </c>
      <c r="D22" s="463"/>
      <c r="E22" s="457"/>
      <c r="F22" s="457"/>
      <c r="G22" s="457"/>
      <c r="H22" s="457"/>
      <c r="I22" s="457"/>
      <c r="J22" s="457"/>
      <c r="K22" s="457"/>
      <c r="L22" s="457"/>
      <c r="M22" s="457"/>
      <c r="N22" s="457"/>
      <c r="O22" s="457"/>
      <c r="P22" s="457"/>
      <c r="Q22" s="457"/>
      <c r="R22" s="457"/>
      <c r="S22" s="457"/>
      <c r="T22" s="457"/>
      <c r="U22" s="457"/>
      <c r="V22" s="457"/>
      <c r="W22" s="457"/>
      <c r="X22" s="457"/>
      <c r="Y22" s="235"/>
      <c r="Z22" s="235"/>
      <c r="AA22" s="235"/>
      <c r="AB22" s="235"/>
      <c r="AC22" s="235"/>
      <c r="AD22" s="235"/>
      <c r="AE22" s="235"/>
      <c r="AF22" s="235"/>
      <c r="AG22" s="235"/>
      <c r="AH22" s="235"/>
    </row>
    <row r="23" spans="1:34" ht="39.75" customHeight="1" thickBot="1" x14ac:dyDescent="0.25">
      <c r="A23" s="466"/>
      <c r="B23" s="474" t="s">
        <v>222</v>
      </c>
      <c r="C23" s="125" t="s">
        <v>263</v>
      </c>
      <c r="D23" s="126" t="s">
        <v>352</v>
      </c>
      <c r="E23" s="210" t="str">
        <f>IF(E17=$X3,$Z3,IF(E17=$X4,$Z4,IF(E17=$X4,$Z4,IF(E17=$X5,$Z5,IF(E17=$X6,$Z6,IF(E17=$X7,$Z7,IF(E17=$X8,$Z8,IF(E17=$X9,$Z9,IF(E17=$X10,$Z10,IF(E17=$X11,$Z11,IF(E17=$X12,$Z12,IF(E17=$X13,"Introduceți Normativul în celula B3",""))))))))))))</f>
        <v/>
      </c>
      <c r="F23" s="210" t="str">
        <f t="shared" ref="F23:X23" si="1">IF(F17=$X3,$Z3,IF(F17=$X4,$Z4,IF(F17=$X4,$Z4,IF(F17=$X5,$Z5,IF(F17=$X6,$Z6,IF(F17=$X7,$Z7,IF(F17=$X8,$Z8,IF(F17=$X9,$Z9,IF(F17=$X10,$Z10,IF(F17=$X11,$Z11,IF(F17=$X12,$Z12,IF(F17=$X13,"Introduceți Normativul în celula B3",""))))))))))))</f>
        <v/>
      </c>
      <c r="G23" s="210" t="str">
        <f t="shared" si="1"/>
        <v/>
      </c>
      <c r="H23" s="210" t="str">
        <f t="shared" si="1"/>
        <v/>
      </c>
      <c r="I23" s="210" t="str">
        <f t="shared" si="1"/>
        <v/>
      </c>
      <c r="J23" s="210" t="str">
        <f t="shared" si="1"/>
        <v/>
      </c>
      <c r="K23" s="210" t="str">
        <f t="shared" si="1"/>
        <v/>
      </c>
      <c r="L23" s="210" t="str">
        <f t="shared" si="1"/>
        <v/>
      </c>
      <c r="M23" s="210" t="str">
        <f t="shared" si="1"/>
        <v/>
      </c>
      <c r="N23" s="210" t="str">
        <f t="shared" si="1"/>
        <v/>
      </c>
      <c r="O23" s="210" t="str">
        <f t="shared" si="1"/>
        <v/>
      </c>
      <c r="P23" s="210" t="str">
        <f t="shared" si="1"/>
        <v/>
      </c>
      <c r="Q23" s="210" t="str">
        <f t="shared" si="1"/>
        <v/>
      </c>
      <c r="R23" s="210" t="str">
        <f t="shared" si="1"/>
        <v/>
      </c>
      <c r="S23" s="210" t="str">
        <f t="shared" si="1"/>
        <v/>
      </c>
      <c r="T23" s="210" t="str">
        <f t="shared" si="1"/>
        <v/>
      </c>
      <c r="U23" s="210" t="str">
        <f t="shared" si="1"/>
        <v/>
      </c>
      <c r="V23" s="210" t="str">
        <f t="shared" si="1"/>
        <v/>
      </c>
      <c r="W23" s="210" t="str">
        <f t="shared" si="1"/>
        <v/>
      </c>
      <c r="X23" s="210" t="str">
        <f t="shared" si="1"/>
        <v/>
      </c>
      <c r="Y23" s="250"/>
      <c r="Z23" s="250"/>
      <c r="AA23" s="250"/>
      <c r="AB23" s="250"/>
      <c r="AC23" s="250"/>
      <c r="AD23" s="250"/>
      <c r="AE23" s="250"/>
      <c r="AF23" s="250"/>
      <c r="AG23" s="250"/>
      <c r="AH23" s="250"/>
    </row>
    <row r="24" spans="1:34" ht="24.75" customHeight="1" thickBot="1" x14ac:dyDescent="0.25">
      <c r="A24" s="467"/>
      <c r="B24" s="475"/>
      <c r="C24" s="460" t="s">
        <v>361</v>
      </c>
      <c r="D24" s="461"/>
      <c r="E24" s="211"/>
      <c r="F24" s="211"/>
      <c r="G24" s="211"/>
      <c r="H24" s="211"/>
      <c r="I24" s="211"/>
      <c r="J24" s="211"/>
      <c r="K24" s="211"/>
      <c r="L24" s="211"/>
      <c r="M24" s="211"/>
      <c r="N24" s="211"/>
      <c r="O24" s="211"/>
      <c r="P24" s="211"/>
      <c r="Q24" s="211"/>
      <c r="R24" s="211"/>
      <c r="S24" s="211"/>
      <c r="T24" s="211"/>
      <c r="U24" s="211"/>
      <c r="V24" s="211"/>
      <c r="W24" s="211"/>
      <c r="X24" s="211"/>
      <c r="Y24" s="236"/>
      <c r="Z24" s="236"/>
      <c r="AA24" s="236"/>
      <c r="AB24" s="236"/>
      <c r="AC24" s="236"/>
      <c r="AD24" s="236"/>
      <c r="AE24" s="236"/>
      <c r="AF24" s="236"/>
      <c r="AG24" s="236"/>
      <c r="AH24" s="236"/>
    </row>
    <row r="25" spans="1:34" ht="12" hidden="1" customHeight="1" thickBot="1" x14ac:dyDescent="0.25">
      <c r="A25" s="123"/>
      <c r="B25" s="196"/>
      <c r="C25" s="197"/>
      <c r="D25" s="197"/>
      <c r="E25" s="198" t="str">
        <f>IF(E17=$X13,E24,E23)</f>
        <v/>
      </c>
      <c r="F25" s="198" t="str">
        <f>IF(F17=$X13,F24,F23)</f>
        <v/>
      </c>
      <c r="G25" s="198" t="str">
        <f t="shared" ref="G25:X25" si="2">IF(G17=$X13,G24,G23)</f>
        <v/>
      </c>
      <c r="H25" s="198" t="str">
        <f t="shared" si="2"/>
        <v/>
      </c>
      <c r="I25" s="198" t="str">
        <f t="shared" si="2"/>
        <v/>
      </c>
      <c r="J25" s="198" t="str">
        <f t="shared" si="2"/>
        <v/>
      </c>
      <c r="K25" s="198" t="str">
        <f t="shared" si="2"/>
        <v/>
      </c>
      <c r="L25" s="198" t="str">
        <f t="shared" si="2"/>
        <v/>
      </c>
      <c r="M25" s="198" t="str">
        <f t="shared" si="2"/>
        <v/>
      </c>
      <c r="N25" s="198" t="str">
        <f t="shared" si="2"/>
        <v/>
      </c>
      <c r="O25" s="198" t="str">
        <f t="shared" si="2"/>
        <v/>
      </c>
      <c r="P25" s="198" t="str">
        <f t="shared" si="2"/>
        <v/>
      </c>
      <c r="Q25" s="198" t="str">
        <f t="shared" si="2"/>
        <v/>
      </c>
      <c r="R25" s="198" t="str">
        <f t="shared" si="2"/>
        <v/>
      </c>
      <c r="S25" s="198" t="str">
        <f t="shared" si="2"/>
        <v/>
      </c>
      <c r="T25" s="198" t="str">
        <f t="shared" si="2"/>
        <v/>
      </c>
      <c r="U25" s="198" t="str">
        <f t="shared" si="2"/>
        <v/>
      </c>
      <c r="V25" s="198" t="str">
        <f t="shared" si="2"/>
        <v/>
      </c>
      <c r="W25" s="198" t="str">
        <f t="shared" si="2"/>
        <v/>
      </c>
      <c r="X25" s="247" t="str">
        <f t="shared" si="2"/>
        <v/>
      </c>
      <c r="Y25" s="248"/>
      <c r="Z25" s="248"/>
      <c r="AA25" s="248"/>
      <c r="AB25" s="248"/>
      <c r="AC25" s="248"/>
      <c r="AD25" s="248"/>
      <c r="AE25" s="248"/>
      <c r="AF25" s="248"/>
      <c r="AG25" s="248"/>
      <c r="AH25" s="248"/>
    </row>
    <row r="26" spans="1:34" ht="14.25" x14ac:dyDescent="0.2">
      <c r="A26" s="428" t="s">
        <v>187</v>
      </c>
      <c r="B26" s="427" t="s">
        <v>223</v>
      </c>
      <c r="C26" s="128" t="s">
        <v>264</v>
      </c>
      <c r="D26" s="212" t="s">
        <v>248</v>
      </c>
      <c r="E26" s="456"/>
      <c r="F26" s="456"/>
      <c r="G26" s="456"/>
      <c r="H26" s="456"/>
      <c r="I26" s="456"/>
      <c r="J26" s="456"/>
      <c r="K26" s="456"/>
      <c r="L26" s="456"/>
      <c r="M26" s="456"/>
      <c r="N26" s="456"/>
      <c r="O26" s="456"/>
      <c r="P26" s="456"/>
      <c r="Q26" s="456"/>
      <c r="R26" s="456"/>
      <c r="S26" s="456"/>
      <c r="T26" s="456"/>
      <c r="U26" s="456"/>
      <c r="V26" s="456"/>
      <c r="W26" s="456"/>
      <c r="X26" s="456"/>
      <c r="Y26" s="235"/>
      <c r="Z26" s="235"/>
      <c r="AA26" s="235"/>
      <c r="AB26" s="235"/>
      <c r="AC26" s="235"/>
      <c r="AD26" s="235"/>
      <c r="AE26" s="235"/>
      <c r="AF26" s="235"/>
      <c r="AG26" s="235"/>
      <c r="AH26" s="235"/>
    </row>
    <row r="27" spans="1:34" ht="12" customHeight="1" thickBot="1" x14ac:dyDescent="0.25">
      <c r="A27" s="429"/>
      <c r="B27" s="396"/>
      <c r="C27" s="473" t="s">
        <v>360</v>
      </c>
      <c r="D27" s="423"/>
      <c r="E27" s="457"/>
      <c r="F27" s="457"/>
      <c r="G27" s="457"/>
      <c r="H27" s="457"/>
      <c r="I27" s="457"/>
      <c r="J27" s="457"/>
      <c r="K27" s="457"/>
      <c r="L27" s="457"/>
      <c r="M27" s="457"/>
      <c r="N27" s="457"/>
      <c r="O27" s="457"/>
      <c r="P27" s="457"/>
      <c r="Q27" s="457"/>
      <c r="R27" s="457"/>
      <c r="S27" s="457"/>
      <c r="T27" s="457"/>
      <c r="U27" s="457"/>
      <c r="V27" s="457"/>
      <c r="W27" s="457"/>
      <c r="X27" s="457"/>
      <c r="Y27" s="235"/>
      <c r="Z27" s="235"/>
      <c r="AA27" s="235"/>
      <c r="AB27" s="235"/>
      <c r="AC27" s="235"/>
      <c r="AD27" s="235"/>
      <c r="AE27" s="235"/>
      <c r="AF27" s="235"/>
      <c r="AG27" s="235"/>
      <c r="AH27" s="235"/>
    </row>
    <row r="28" spans="1:34" ht="14.25" x14ac:dyDescent="0.2">
      <c r="A28" s="429"/>
      <c r="B28" s="396" t="s">
        <v>224</v>
      </c>
      <c r="C28" s="125" t="s">
        <v>265</v>
      </c>
      <c r="D28" s="213" t="s">
        <v>353</v>
      </c>
      <c r="E28" s="458"/>
      <c r="F28" s="458"/>
      <c r="G28" s="458"/>
      <c r="H28" s="458"/>
      <c r="I28" s="458"/>
      <c r="J28" s="458"/>
      <c r="K28" s="458"/>
      <c r="L28" s="458"/>
      <c r="M28" s="458"/>
      <c r="N28" s="458"/>
      <c r="O28" s="458"/>
      <c r="P28" s="458"/>
      <c r="Q28" s="458"/>
      <c r="R28" s="458"/>
      <c r="S28" s="458"/>
      <c r="T28" s="458"/>
      <c r="U28" s="458"/>
      <c r="V28" s="458"/>
      <c r="W28" s="458"/>
      <c r="X28" s="458"/>
      <c r="Y28" s="236"/>
      <c r="Z28" s="236"/>
      <c r="AA28" s="236"/>
      <c r="AB28" s="236"/>
      <c r="AC28" s="236"/>
      <c r="AD28" s="236"/>
      <c r="AE28" s="236"/>
      <c r="AF28" s="236"/>
      <c r="AG28" s="236"/>
      <c r="AH28" s="236"/>
    </row>
    <row r="29" spans="1:34" ht="12" customHeight="1" thickBot="1" x14ac:dyDescent="0.25">
      <c r="A29" s="430"/>
      <c r="B29" s="397"/>
      <c r="C29" s="460" t="s">
        <v>355</v>
      </c>
      <c r="D29" s="461"/>
      <c r="E29" s="459"/>
      <c r="F29" s="459"/>
      <c r="G29" s="459"/>
      <c r="H29" s="459"/>
      <c r="I29" s="459"/>
      <c r="J29" s="459"/>
      <c r="K29" s="459"/>
      <c r="L29" s="459"/>
      <c r="M29" s="459"/>
      <c r="N29" s="459"/>
      <c r="O29" s="459"/>
      <c r="P29" s="459"/>
      <c r="Q29" s="459"/>
      <c r="R29" s="459"/>
      <c r="S29" s="459"/>
      <c r="T29" s="459"/>
      <c r="U29" s="459"/>
      <c r="V29" s="459"/>
      <c r="W29" s="459"/>
      <c r="X29" s="459"/>
      <c r="Y29" s="236"/>
      <c r="Z29" s="236"/>
      <c r="AA29" s="236"/>
      <c r="AB29" s="236"/>
      <c r="AC29" s="236"/>
      <c r="AD29" s="236"/>
      <c r="AE29" s="236"/>
      <c r="AF29" s="236"/>
      <c r="AG29" s="236"/>
      <c r="AH29" s="236"/>
    </row>
    <row r="30" spans="1:34" ht="12" hidden="1" customHeight="1" x14ac:dyDescent="0.2">
      <c r="A30" s="281"/>
      <c r="B30" s="281"/>
      <c r="C30" s="283" t="s">
        <v>390</v>
      </c>
      <c r="D30" s="282"/>
      <c r="E30" s="248" t="str">
        <f>IF(E17=$X$13,E24,E23)</f>
        <v/>
      </c>
      <c r="F30" s="248" t="str">
        <f t="shared" ref="F30:X30" si="3">IF(F17=$X$13,F24,F23)</f>
        <v/>
      </c>
      <c r="G30" s="248" t="str">
        <f t="shared" si="3"/>
        <v/>
      </c>
      <c r="H30" s="248" t="str">
        <f t="shared" si="3"/>
        <v/>
      </c>
      <c r="I30" s="248" t="str">
        <f t="shared" si="3"/>
        <v/>
      </c>
      <c r="J30" s="248" t="str">
        <f t="shared" si="3"/>
        <v/>
      </c>
      <c r="K30" s="248" t="str">
        <f t="shared" si="3"/>
        <v/>
      </c>
      <c r="L30" s="248" t="str">
        <f t="shared" si="3"/>
        <v/>
      </c>
      <c r="M30" s="248" t="str">
        <f t="shared" si="3"/>
        <v/>
      </c>
      <c r="N30" s="248" t="str">
        <f t="shared" si="3"/>
        <v/>
      </c>
      <c r="O30" s="248" t="str">
        <f t="shared" si="3"/>
        <v/>
      </c>
      <c r="P30" s="248" t="str">
        <f t="shared" si="3"/>
        <v/>
      </c>
      <c r="Q30" s="248" t="str">
        <f t="shared" si="3"/>
        <v/>
      </c>
      <c r="R30" s="248" t="str">
        <f t="shared" si="3"/>
        <v/>
      </c>
      <c r="S30" s="248" t="str">
        <f t="shared" si="3"/>
        <v/>
      </c>
      <c r="T30" s="248" t="str">
        <f t="shared" si="3"/>
        <v/>
      </c>
      <c r="U30" s="248" t="str">
        <f t="shared" si="3"/>
        <v/>
      </c>
      <c r="V30" s="248" t="str">
        <f t="shared" si="3"/>
        <v/>
      </c>
      <c r="W30" s="248" t="str">
        <f t="shared" si="3"/>
        <v/>
      </c>
      <c r="X30" s="248" t="str">
        <f t="shared" si="3"/>
        <v/>
      </c>
      <c r="Y30" s="236"/>
      <c r="Z30" s="236"/>
      <c r="AA30" s="236"/>
      <c r="AB30" s="236"/>
      <c r="AC30" s="236"/>
      <c r="AD30" s="236"/>
      <c r="AE30" s="236"/>
      <c r="AF30" s="236"/>
      <c r="AG30" s="236"/>
      <c r="AH30" s="236"/>
    </row>
    <row r="31" spans="1:34" ht="36" x14ac:dyDescent="0.2">
      <c r="B31" s="144" t="s">
        <v>145</v>
      </c>
    </row>
    <row r="32" spans="1:34" s="103" customFormat="1" ht="36.950000000000003" customHeight="1" x14ac:dyDescent="0.2">
      <c r="B32" s="162">
        <v>1</v>
      </c>
      <c r="C32" s="163" t="s">
        <v>226</v>
      </c>
      <c r="D32" s="81"/>
      <c r="E32" s="207">
        <f>IF(E17=$X$13,E19,E17)</f>
        <v>0</v>
      </c>
      <c r="F32" s="207">
        <f>IF(F17=$X$13,F19,F17)</f>
        <v>0</v>
      </c>
      <c r="G32" s="207">
        <f t="shared" ref="G32:W32" si="4">IF(G17=$X$13,G19,G17)</f>
        <v>0</v>
      </c>
      <c r="H32" s="207">
        <f t="shared" si="4"/>
        <v>0</v>
      </c>
      <c r="I32" s="207">
        <f t="shared" si="4"/>
        <v>0</v>
      </c>
      <c r="J32" s="207">
        <f t="shared" si="4"/>
        <v>0</v>
      </c>
      <c r="K32" s="207">
        <f t="shared" si="4"/>
        <v>0</v>
      </c>
      <c r="L32" s="207">
        <f t="shared" si="4"/>
        <v>0</v>
      </c>
      <c r="M32" s="207">
        <f t="shared" si="4"/>
        <v>0</v>
      </c>
      <c r="N32" s="207">
        <f t="shared" si="4"/>
        <v>0</v>
      </c>
      <c r="O32" s="207">
        <f t="shared" si="4"/>
        <v>0</v>
      </c>
      <c r="P32" s="207">
        <f t="shared" si="4"/>
        <v>0</v>
      </c>
      <c r="Q32" s="207">
        <f t="shared" si="4"/>
        <v>0</v>
      </c>
      <c r="R32" s="207">
        <f t="shared" si="4"/>
        <v>0</v>
      </c>
      <c r="S32" s="207">
        <f t="shared" si="4"/>
        <v>0</v>
      </c>
      <c r="T32" s="207">
        <f t="shared" si="4"/>
        <v>0</v>
      </c>
      <c r="U32" s="207">
        <f t="shared" si="4"/>
        <v>0</v>
      </c>
      <c r="V32" s="207">
        <f t="shared" si="4"/>
        <v>0</v>
      </c>
      <c r="W32" s="207">
        <f t="shared" si="4"/>
        <v>0</v>
      </c>
      <c r="X32" s="207">
        <f t="shared" ref="X32" si="5">IF(X17=$X$13,X19,X17)</f>
        <v>0</v>
      </c>
      <c r="Y32" s="251"/>
      <c r="Z32" s="251"/>
      <c r="AA32" s="251"/>
      <c r="AB32" s="251"/>
      <c r="AC32" s="251"/>
      <c r="AD32" s="251"/>
      <c r="AE32" s="251"/>
      <c r="AF32" s="251"/>
      <c r="AG32" s="251"/>
      <c r="AH32" s="251"/>
    </row>
    <row r="33" spans="2:34" ht="24.75" customHeight="1" thickBot="1" x14ac:dyDescent="0.25">
      <c r="B33" s="137" t="s">
        <v>82</v>
      </c>
      <c r="C33" s="399" t="s">
        <v>329</v>
      </c>
      <c r="D33" s="401" t="s">
        <v>150</v>
      </c>
      <c r="E33" s="271" t="str">
        <f>IF(E17=$X3,$Y3,IF(E17=$X4,$Y4,IF(E17=$X4,$Y4,IF(E17=$X5,$Y5,IF(E17=$X6,$Y6,IF(E17=$X7,$Y7,IF(E17=$X8,$Y8,IF(E17=$X9,$Y9,IF(E17=$X10,$Y10,IF(E17=$X11,$Y11,IF(E17=$X12,$Y12,IF(E17=$X13,"Introduceți CA în celula 1.2",""))))))))))))</f>
        <v/>
      </c>
      <c r="F33" s="271" t="str">
        <f t="shared" ref="F33:X33" si="6">IF(F17=$X3,$Y3,IF(F17=$X4,$Y4,IF(F17=$X4,$Y4,IF(F17=$X5,$Y5,IF(F17=$X6,$Y6,IF(F17=$X7,$Y7,IF(F17=$X8,$Y8,IF(F17=$X9,$Y9,IF(F17=$X10,$Y10,IF(F17=$X11,$Y11,IF(F17=$X12,$Y12,IF(F17=$X13,"Introduceți CA în celula 1.2",""))))))))))))</f>
        <v/>
      </c>
      <c r="G33" s="271" t="str">
        <f t="shared" si="6"/>
        <v/>
      </c>
      <c r="H33" s="271" t="str">
        <f t="shared" si="6"/>
        <v/>
      </c>
      <c r="I33" s="271" t="str">
        <f t="shared" si="6"/>
        <v/>
      </c>
      <c r="J33" s="271" t="str">
        <f t="shared" si="6"/>
        <v/>
      </c>
      <c r="K33" s="271" t="str">
        <f t="shared" si="6"/>
        <v/>
      </c>
      <c r="L33" s="271" t="str">
        <f t="shared" si="6"/>
        <v/>
      </c>
      <c r="M33" s="271" t="str">
        <f t="shared" si="6"/>
        <v/>
      </c>
      <c r="N33" s="271" t="str">
        <f t="shared" si="6"/>
        <v/>
      </c>
      <c r="O33" s="271" t="str">
        <f t="shared" si="6"/>
        <v/>
      </c>
      <c r="P33" s="271" t="str">
        <f t="shared" si="6"/>
        <v/>
      </c>
      <c r="Q33" s="271" t="str">
        <f t="shared" si="6"/>
        <v/>
      </c>
      <c r="R33" s="271" t="str">
        <f t="shared" si="6"/>
        <v/>
      </c>
      <c r="S33" s="271" t="str">
        <f t="shared" si="6"/>
        <v/>
      </c>
      <c r="T33" s="271" t="str">
        <f t="shared" si="6"/>
        <v/>
      </c>
      <c r="U33" s="271" t="str">
        <f t="shared" si="6"/>
        <v/>
      </c>
      <c r="V33" s="271" t="str">
        <f t="shared" si="6"/>
        <v/>
      </c>
      <c r="W33" s="271" t="str">
        <f t="shared" si="6"/>
        <v/>
      </c>
      <c r="X33" s="271" t="str">
        <f t="shared" si="6"/>
        <v/>
      </c>
      <c r="Y33" s="240"/>
      <c r="Z33" s="240"/>
      <c r="AA33" s="240"/>
      <c r="AB33" s="240"/>
      <c r="AC33" s="240"/>
      <c r="AD33" s="240"/>
      <c r="AE33" s="240"/>
      <c r="AF33" s="240"/>
      <c r="AG33" s="240"/>
      <c r="AH33" s="240"/>
    </row>
    <row r="34" spans="2:34" x14ac:dyDescent="0.2">
      <c r="B34" s="431" t="s">
        <v>83</v>
      </c>
      <c r="C34" s="400"/>
      <c r="D34" s="454"/>
      <c r="E34" s="484"/>
      <c r="F34" s="484"/>
      <c r="G34" s="484"/>
      <c r="H34" s="484"/>
      <c r="I34" s="484"/>
      <c r="J34" s="484"/>
      <c r="K34" s="484"/>
      <c r="L34" s="484"/>
      <c r="M34" s="484"/>
      <c r="N34" s="484"/>
      <c r="O34" s="484"/>
      <c r="P34" s="484"/>
      <c r="Q34" s="484"/>
      <c r="R34" s="484"/>
      <c r="S34" s="484"/>
      <c r="T34" s="484"/>
      <c r="U34" s="484"/>
      <c r="V34" s="484"/>
      <c r="W34" s="484"/>
      <c r="X34" s="484"/>
      <c r="Y34" s="481"/>
      <c r="Z34" s="481"/>
      <c r="AA34" s="481"/>
      <c r="AB34" s="481"/>
      <c r="AC34" s="481"/>
      <c r="AD34" s="481"/>
      <c r="AE34" s="481"/>
      <c r="AF34" s="481"/>
      <c r="AG34" s="481"/>
      <c r="AH34" s="481"/>
    </row>
    <row r="35" spans="2:34" ht="26.25" customHeight="1" thickBot="1" x14ac:dyDescent="0.25">
      <c r="B35" s="432"/>
      <c r="C35" s="164" t="s">
        <v>341</v>
      </c>
      <c r="D35" s="215" t="s">
        <v>213</v>
      </c>
      <c r="E35" s="485"/>
      <c r="F35" s="485"/>
      <c r="G35" s="485"/>
      <c r="H35" s="485"/>
      <c r="I35" s="485"/>
      <c r="J35" s="485"/>
      <c r="K35" s="485"/>
      <c r="L35" s="485"/>
      <c r="M35" s="485"/>
      <c r="N35" s="485"/>
      <c r="O35" s="485"/>
      <c r="P35" s="485"/>
      <c r="Q35" s="485"/>
      <c r="R35" s="485"/>
      <c r="S35" s="485"/>
      <c r="T35" s="485"/>
      <c r="U35" s="485"/>
      <c r="V35" s="485"/>
      <c r="W35" s="485"/>
      <c r="X35" s="485"/>
      <c r="Y35" s="481"/>
      <c r="Z35" s="481"/>
      <c r="AA35" s="481"/>
      <c r="AB35" s="481"/>
      <c r="AC35" s="481"/>
      <c r="AD35" s="481"/>
      <c r="AE35" s="481"/>
      <c r="AF35" s="481"/>
      <c r="AG35" s="481"/>
      <c r="AH35" s="481"/>
    </row>
    <row r="36" spans="2:34" ht="24" x14ac:dyDescent="0.2">
      <c r="B36" s="440" t="s">
        <v>133</v>
      </c>
      <c r="C36" s="138" t="s">
        <v>228</v>
      </c>
      <c r="D36" s="154" t="s">
        <v>136</v>
      </c>
      <c r="E36" s="482" t="str">
        <f t="shared" ref="E36:X36" si="7">IFERROR(IF(E28&lt;E30,E21*E30*10^-6,E26*E30*10^-6),"")</f>
        <v/>
      </c>
      <c r="F36" s="482" t="str">
        <f t="shared" si="7"/>
        <v/>
      </c>
      <c r="G36" s="482" t="str">
        <f t="shared" si="7"/>
        <v/>
      </c>
      <c r="H36" s="482" t="str">
        <f t="shared" si="7"/>
        <v/>
      </c>
      <c r="I36" s="482" t="str">
        <f t="shared" si="7"/>
        <v/>
      </c>
      <c r="J36" s="482" t="str">
        <f t="shared" si="7"/>
        <v/>
      </c>
      <c r="K36" s="482" t="str">
        <f t="shared" si="7"/>
        <v/>
      </c>
      <c r="L36" s="482" t="str">
        <f t="shared" si="7"/>
        <v/>
      </c>
      <c r="M36" s="482" t="str">
        <f t="shared" si="7"/>
        <v/>
      </c>
      <c r="N36" s="482" t="str">
        <f t="shared" si="7"/>
        <v/>
      </c>
      <c r="O36" s="482" t="str">
        <f t="shared" si="7"/>
        <v/>
      </c>
      <c r="P36" s="482" t="str">
        <f t="shared" si="7"/>
        <v/>
      </c>
      <c r="Q36" s="482" t="str">
        <f t="shared" si="7"/>
        <v/>
      </c>
      <c r="R36" s="482" t="str">
        <f t="shared" si="7"/>
        <v/>
      </c>
      <c r="S36" s="482" t="str">
        <f t="shared" si="7"/>
        <v/>
      </c>
      <c r="T36" s="482" t="str">
        <f t="shared" si="7"/>
        <v/>
      </c>
      <c r="U36" s="482" t="str">
        <f t="shared" si="7"/>
        <v/>
      </c>
      <c r="V36" s="482" t="str">
        <f t="shared" si="7"/>
        <v/>
      </c>
      <c r="W36" s="482" t="str">
        <f t="shared" si="7"/>
        <v/>
      </c>
      <c r="X36" s="482" t="str">
        <f t="shared" si="7"/>
        <v/>
      </c>
      <c r="Y36" s="486"/>
      <c r="Z36" s="486"/>
      <c r="AA36" s="486"/>
      <c r="AB36" s="486"/>
      <c r="AC36" s="486"/>
      <c r="AD36" s="486"/>
      <c r="AE36" s="486"/>
      <c r="AF36" s="486"/>
      <c r="AG36" s="486"/>
      <c r="AH36" s="486"/>
    </row>
    <row r="37" spans="2:34" ht="24.75" hidden="1" customHeight="1" x14ac:dyDescent="0.2">
      <c r="B37" s="440"/>
      <c r="C37" s="473" t="s">
        <v>342</v>
      </c>
      <c r="D37" s="473"/>
      <c r="E37" s="482"/>
      <c r="F37" s="482"/>
      <c r="G37" s="482"/>
      <c r="H37" s="482"/>
      <c r="I37" s="482"/>
      <c r="J37" s="482"/>
      <c r="K37" s="482"/>
      <c r="L37" s="482"/>
      <c r="M37" s="482"/>
      <c r="N37" s="482"/>
      <c r="O37" s="482"/>
      <c r="P37" s="482"/>
      <c r="Q37" s="482"/>
      <c r="R37" s="482"/>
      <c r="S37" s="482"/>
      <c r="T37" s="482"/>
      <c r="U37" s="482"/>
      <c r="V37" s="482"/>
      <c r="W37" s="482"/>
      <c r="X37" s="482"/>
      <c r="Y37" s="486"/>
      <c r="Z37" s="486"/>
      <c r="AA37" s="486"/>
      <c r="AB37" s="486"/>
      <c r="AC37" s="486"/>
      <c r="AD37" s="486"/>
      <c r="AE37" s="486"/>
      <c r="AF37" s="486"/>
      <c r="AG37" s="486"/>
      <c r="AH37" s="486"/>
    </row>
    <row r="38" spans="2:34" x14ac:dyDescent="0.2">
      <c r="B38" s="440" t="s">
        <v>134</v>
      </c>
      <c r="C38" s="138" t="s">
        <v>151</v>
      </c>
      <c r="D38" s="155" t="s">
        <v>136</v>
      </c>
      <c r="E38" s="483">
        <f t="shared" ref="E38" si="8">IF(AND(E26-0.001&lt;E21,E28-0.001&lt;E23),E26*E28*10^-6,"")</f>
        <v>0</v>
      </c>
      <c r="F38" s="483">
        <f t="shared" ref="F38" si="9">IF(AND(F26-0.001&lt;F21,F28-0.001&lt;F23),F26*F28*10^-6,"")</f>
        <v>0</v>
      </c>
      <c r="G38" s="483">
        <f t="shared" ref="G38:X38" si="10">IF(AND(G26-0.001&lt;G21,G28-0.001&lt;G23),G26*G28*10^-6,"")</f>
        <v>0</v>
      </c>
      <c r="H38" s="483">
        <f t="shared" si="10"/>
        <v>0</v>
      </c>
      <c r="I38" s="483">
        <f t="shared" si="10"/>
        <v>0</v>
      </c>
      <c r="J38" s="483">
        <f t="shared" si="10"/>
        <v>0</v>
      </c>
      <c r="K38" s="483">
        <f t="shared" si="10"/>
        <v>0</v>
      </c>
      <c r="L38" s="483">
        <f t="shared" si="10"/>
        <v>0</v>
      </c>
      <c r="M38" s="483">
        <f t="shared" si="10"/>
        <v>0</v>
      </c>
      <c r="N38" s="483">
        <f t="shared" si="10"/>
        <v>0</v>
      </c>
      <c r="O38" s="483">
        <f t="shared" si="10"/>
        <v>0</v>
      </c>
      <c r="P38" s="483">
        <f t="shared" si="10"/>
        <v>0</v>
      </c>
      <c r="Q38" s="483">
        <f t="shared" si="10"/>
        <v>0</v>
      </c>
      <c r="R38" s="483">
        <f t="shared" si="10"/>
        <v>0</v>
      </c>
      <c r="S38" s="483">
        <f t="shared" si="10"/>
        <v>0</v>
      </c>
      <c r="T38" s="483">
        <f t="shared" si="10"/>
        <v>0</v>
      </c>
      <c r="U38" s="483">
        <f t="shared" si="10"/>
        <v>0</v>
      </c>
      <c r="V38" s="483">
        <f t="shared" si="10"/>
        <v>0</v>
      </c>
      <c r="W38" s="483">
        <f t="shared" si="10"/>
        <v>0</v>
      </c>
      <c r="X38" s="483">
        <f t="shared" si="10"/>
        <v>0</v>
      </c>
      <c r="Y38" s="487"/>
      <c r="Z38" s="487"/>
      <c r="AA38" s="487"/>
      <c r="AB38" s="487"/>
      <c r="AC38" s="487"/>
      <c r="AD38" s="487"/>
      <c r="AE38" s="487"/>
      <c r="AF38" s="487"/>
      <c r="AG38" s="487"/>
      <c r="AH38" s="487"/>
    </row>
    <row r="39" spans="2:34" ht="24" hidden="1" customHeight="1" x14ac:dyDescent="0.2">
      <c r="B39" s="440"/>
      <c r="C39" s="473" t="s">
        <v>278</v>
      </c>
      <c r="D39" s="473"/>
      <c r="E39" s="483"/>
      <c r="F39" s="483"/>
      <c r="G39" s="483"/>
      <c r="H39" s="483"/>
      <c r="I39" s="483"/>
      <c r="J39" s="483"/>
      <c r="K39" s="483"/>
      <c r="L39" s="483"/>
      <c r="M39" s="483"/>
      <c r="N39" s="483"/>
      <c r="O39" s="483"/>
      <c r="P39" s="483"/>
      <c r="Q39" s="483"/>
      <c r="R39" s="483"/>
      <c r="S39" s="483"/>
      <c r="T39" s="483"/>
      <c r="U39" s="483"/>
      <c r="V39" s="483"/>
      <c r="W39" s="483"/>
      <c r="X39" s="483"/>
      <c r="Y39" s="487"/>
      <c r="Z39" s="487"/>
      <c r="AA39" s="487"/>
      <c r="AB39" s="487"/>
      <c r="AC39" s="487"/>
      <c r="AD39" s="487"/>
      <c r="AE39" s="487"/>
      <c r="AF39" s="487"/>
      <c r="AG39" s="487"/>
      <c r="AH39" s="487"/>
    </row>
    <row r="40" spans="2:34" x14ac:dyDescent="0.2">
      <c r="B40" s="440" t="s">
        <v>135</v>
      </c>
      <c r="C40" s="138" t="s">
        <v>151</v>
      </c>
      <c r="D40" s="154" t="s">
        <v>6</v>
      </c>
      <c r="E40" s="482" t="str">
        <f>IFERROR(IF(E17=$X3,E33*E38,IF(E17=$X4,E33*E38,IF(E17=$X5,E33*E38,IF(E17=$X6,E33*E38,IF(E17=$X7,E33*E38,IF(E17=$X8,E33*E38,IF(E17=$X9,E33*E38,IF(E17=$X10,E33*E38,IF(E17=$X11,E33*E38,IF(E17=$X12,E33*E38,IF(E17=$X13,E34*E38,""))))))))))),"")</f>
        <v/>
      </c>
      <c r="F40" s="482" t="str">
        <f>IFERROR(IF(F17=$X3,F33*F38,IF(F17=$X4,F33*F38,IF(F17=$X5,F33*F38,IF(F17=$X6,F33*F38,IF(F17=$X7,F33*F38,IF(F17=$X8,F33*F38,IF(F17=$X9,F33*F38,IF(F17=$X10,F33*F38,IF(F17=$X11,F33*F38,IF(F17=$X12,F33*F38,IF(F17=$X13,F34*F38,""))))))))))),"")</f>
        <v/>
      </c>
      <c r="G40" s="482" t="str">
        <f t="shared" ref="G40:X40" si="11">IFERROR(IF(G17=$X3,G33*G38,IF(G17=$X4,G33*G38,IF(G17=$X5,G33*G38,IF(G17=$X6,G33*G38,IF(G17=$X7,G33*G38,IF(G17=$X8,G33*G38,IF(G17=$X9,G33*G38,IF(G17=$X10,G33*G38,IF(G17=$X11,G33*G38,IF(G17=$X12,G33*G38,IF(G17=$X13,G34*G38,""))))))))))),"")</f>
        <v/>
      </c>
      <c r="H40" s="482" t="str">
        <f t="shared" si="11"/>
        <v/>
      </c>
      <c r="I40" s="482" t="str">
        <f t="shared" si="11"/>
        <v/>
      </c>
      <c r="J40" s="482" t="str">
        <f t="shared" si="11"/>
        <v/>
      </c>
      <c r="K40" s="482" t="str">
        <f t="shared" si="11"/>
        <v/>
      </c>
      <c r="L40" s="482" t="str">
        <f t="shared" si="11"/>
        <v/>
      </c>
      <c r="M40" s="482" t="str">
        <f t="shared" si="11"/>
        <v/>
      </c>
      <c r="N40" s="482" t="str">
        <f t="shared" si="11"/>
        <v/>
      </c>
      <c r="O40" s="482" t="str">
        <f t="shared" si="11"/>
        <v/>
      </c>
      <c r="P40" s="482" t="str">
        <f t="shared" si="11"/>
        <v/>
      </c>
      <c r="Q40" s="482" t="str">
        <f t="shared" si="11"/>
        <v/>
      </c>
      <c r="R40" s="482" t="str">
        <f t="shared" si="11"/>
        <v/>
      </c>
      <c r="S40" s="482" t="str">
        <f t="shared" si="11"/>
        <v/>
      </c>
      <c r="T40" s="482" t="str">
        <f t="shared" si="11"/>
        <v/>
      </c>
      <c r="U40" s="482" t="str">
        <f t="shared" si="11"/>
        <v/>
      </c>
      <c r="V40" s="482" t="str">
        <f t="shared" si="11"/>
        <v/>
      </c>
      <c r="W40" s="482" t="str">
        <f t="shared" si="11"/>
        <v/>
      </c>
      <c r="X40" s="482" t="str">
        <f t="shared" si="11"/>
        <v/>
      </c>
      <c r="Y40" s="449"/>
      <c r="Z40" s="449"/>
      <c r="AA40" s="449"/>
      <c r="AB40" s="449"/>
      <c r="AC40" s="449"/>
      <c r="AD40" s="449"/>
      <c r="AE40" s="449"/>
      <c r="AF40" s="449"/>
      <c r="AG40" s="449"/>
      <c r="AH40" s="449"/>
    </row>
    <row r="41" spans="2:34" ht="24.75" hidden="1" customHeight="1" x14ac:dyDescent="0.2">
      <c r="B41" s="440"/>
      <c r="C41" s="473" t="s">
        <v>279</v>
      </c>
      <c r="D41" s="473"/>
      <c r="E41" s="482"/>
      <c r="F41" s="482"/>
      <c r="G41" s="482"/>
      <c r="H41" s="482"/>
      <c r="I41" s="482"/>
      <c r="J41" s="482"/>
      <c r="K41" s="482"/>
      <c r="L41" s="482"/>
      <c r="M41" s="482"/>
      <c r="N41" s="482"/>
      <c r="O41" s="482"/>
      <c r="P41" s="482"/>
      <c r="Q41" s="482"/>
      <c r="R41" s="482"/>
      <c r="S41" s="482"/>
      <c r="T41" s="482"/>
      <c r="U41" s="482"/>
      <c r="V41" s="482"/>
      <c r="W41" s="482"/>
      <c r="X41" s="482"/>
      <c r="Y41" s="449"/>
      <c r="Z41" s="449"/>
      <c r="AA41" s="449"/>
      <c r="AB41" s="449"/>
      <c r="AC41" s="449"/>
      <c r="AD41" s="449"/>
      <c r="AE41" s="449"/>
      <c r="AF41" s="449"/>
      <c r="AG41" s="449"/>
      <c r="AH41" s="449"/>
    </row>
    <row r="42" spans="2:34" x14ac:dyDescent="0.2">
      <c r="B42" s="440" t="s">
        <v>137</v>
      </c>
      <c r="C42" s="438" t="s">
        <v>1</v>
      </c>
      <c r="D42" s="154" t="s">
        <v>73</v>
      </c>
      <c r="E42" s="165"/>
      <c r="F42" s="165"/>
      <c r="G42" s="165"/>
      <c r="H42" s="165"/>
      <c r="I42" s="165"/>
      <c r="J42" s="165"/>
      <c r="K42" s="165"/>
      <c r="L42" s="165"/>
      <c r="M42" s="165"/>
      <c r="N42" s="165"/>
      <c r="O42" s="165"/>
      <c r="P42" s="165"/>
      <c r="Q42" s="165"/>
      <c r="R42" s="165"/>
      <c r="S42" s="165"/>
      <c r="T42" s="165"/>
      <c r="U42" s="165"/>
      <c r="V42" s="165"/>
      <c r="W42" s="165"/>
      <c r="X42" s="165"/>
      <c r="Y42" s="241"/>
      <c r="Z42" s="241"/>
      <c r="AA42" s="241"/>
      <c r="AB42" s="241"/>
      <c r="AC42" s="241"/>
      <c r="AD42" s="241"/>
      <c r="AE42" s="241"/>
      <c r="AF42" s="241"/>
      <c r="AG42" s="241"/>
      <c r="AH42" s="241"/>
    </row>
    <row r="43" spans="2:34" x14ac:dyDescent="0.2">
      <c r="B43" s="440"/>
      <c r="C43" s="438"/>
      <c r="D43" s="154" t="s">
        <v>7</v>
      </c>
      <c r="E43" s="448" t="str">
        <f t="shared" ref="E43:W43" si="12">IF(E42=$V5,$W5,IF(E42=$V6,$W6,IF(E42=$V7,$W7,IF(E42=$V8,$W8,""))))</f>
        <v/>
      </c>
      <c r="F43" s="448" t="str">
        <f t="shared" si="12"/>
        <v/>
      </c>
      <c r="G43" s="448" t="str">
        <f t="shared" si="12"/>
        <v/>
      </c>
      <c r="H43" s="448" t="str">
        <f t="shared" si="12"/>
        <v/>
      </c>
      <c r="I43" s="448" t="str">
        <f t="shared" si="12"/>
        <v/>
      </c>
      <c r="J43" s="448" t="str">
        <f t="shared" si="12"/>
        <v/>
      </c>
      <c r="K43" s="448" t="str">
        <f t="shared" si="12"/>
        <v/>
      </c>
      <c r="L43" s="448" t="str">
        <f t="shared" si="12"/>
        <v/>
      </c>
      <c r="M43" s="448" t="str">
        <f t="shared" si="12"/>
        <v/>
      </c>
      <c r="N43" s="448" t="str">
        <f t="shared" si="12"/>
        <v/>
      </c>
      <c r="O43" s="448" t="str">
        <f t="shared" si="12"/>
        <v/>
      </c>
      <c r="P43" s="448" t="str">
        <f t="shared" si="12"/>
        <v/>
      </c>
      <c r="Q43" s="448" t="str">
        <f t="shared" si="12"/>
        <v/>
      </c>
      <c r="R43" s="448" t="str">
        <f t="shared" si="12"/>
        <v/>
      </c>
      <c r="S43" s="448" t="str">
        <f t="shared" si="12"/>
        <v/>
      </c>
      <c r="T43" s="448" t="str">
        <f t="shared" si="12"/>
        <v/>
      </c>
      <c r="U43" s="448" t="str">
        <f t="shared" si="12"/>
        <v/>
      </c>
      <c r="V43" s="448" t="str">
        <f t="shared" si="12"/>
        <v/>
      </c>
      <c r="W43" s="448" t="str">
        <f t="shared" si="12"/>
        <v/>
      </c>
      <c r="X43" s="448" t="str">
        <f t="shared" ref="X43" si="13">IF(X42=$V5,$W5,IF(X42=$V6,$W6,IF(X42=$V7,$W7,IF(X42=$V8,$W8,""))))</f>
        <v/>
      </c>
      <c r="Y43" s="451"/>
      <c r="Z43" s="451"/>
      <c r="AA43" s="451"/>
      <c r="AB43" s="451"/>
      <c r="AC43" s="451"/>
      <c r="AD43" s="451"/>
      <c r="AE43" s="451"/>
      <c r="AF43" s="451"/>
      <c r="AG43" s="451"/>
      <c r="AH43" s="451"/>
    </row>
    <row r="44" spans="2:34" ht="37.5" hidden="1" customHeight="1" x14ac:dyDescent="0.2">
      <c r="B44" s="440"/>
      <c r="C44" s="473" t="s">
        <v>280</v>
      </c>
      <c r="D44" s="473"/>
      <c r="E44" s="448"/>
      <c r="F44" s="448"/>
      <c r="G44" s="448"/>
      <c r="H44" s="448"/>
      <c r="I44" s="448"/>
      <c r="J44" s="448"/>
      <c r="K44" s="448"/>
      <c r="L44" s="448"/>
      <c r="M44" s="448"/>
      <c r="N44" s="448"/>
      <c r="O44" s="448"/>
      <c r="P44" s="448"/>
      <c r="Q44" s="448"/>
      <c r="R44" s="448"/>
      <c r="S44" s="448"/>
      <c r="T44" s="448"/>
      <c r="U44" s="448"/>
      <c r="V44" s="448"/>
      <c r="W44" s="448"/>
      <c r="X44" s="448"/>
      <c r="Y44" s="451"/>
      <c r="Z44" s="451"/>
      <c r="AA44" s="451"/>
      <c r="AB44" s="451"/>
      <c r="AC44" s="451"/>
      <c r="AD44" s="451"/>
      <c r="AE44" s="451"/>
      <c r="AF44" s="451"/>
      <c r="AG44" s="451"/>
      <c r="AH44" s="451"/>
    </row>
    <row r="45" spans="2:34" ht="24" x14ac:dyDescent="0.2">
      <c r="B45" s="440" t="s">
        <v>139</v>
      </c>
      <c r="C45" s="140" t="s">
        <v>159</v>
      </c>
      <c r="D45" s="154" t="s">
        <v>7</v>
      </c>
      <c r="E45" s="448" t="str">
        <f>IFERROR(IF(E38-0.0001&lt;E36,E40*E43,""),"")</f>
        <v/>
      </c>
      <c r="F45" s="448" t="str">
        <f t="shared" ref="F45:W45" si="14">IFERROR(IF(F38-0.0001&lt;F36,F40*F43,""),"")</f>
        <v/>
      </c>
      <c r="G45" s="448" t="str">
        <f t="shared" si="14"/>
        <v/>
      </c>
      <c r="H45" s="448" t="str">
        <f t="shared" si="14"/>
        <v/>
      </c>
      <c r="I45" s="448" t="str">
        <f t="shared" si="14"/>
        <v/>
      </c>
      <c r="J45" s="448" t="str">
        <f t="shared" si="14"/>
        <v/>
      </c>
      <c r="K45" s="448" t="str">
        <f t="shared" si="14"/>
        <v/>
      </c>
      <c r="L45" s="448" t="str">
        <f t="shared" si="14"/>
        <v/>
      </c>
      <c r="M45" s="448" t="str">
        <f t="shared" si="14"/>
        <v/>
      </c>
      <c r="N45" s="448" t="str">
        <f t="shared" si="14"/>
        <v/>
      </c>
      <c r="O45" s="448" t="str">
        <f t="shared" si="14"/>
        <v/>
      </c>
      <c r="P45" s="448" t="str">
        <f t="shared" si="14"/>
        <v/>
      </c>
      <c r="Q45" s="448" t="str">
        <f t="shared" si="14"/>
        <v/>
      </c>
      <c r="R45" s="448" t="str">
        <f t="shared" si="14"/>
        <v/>
      </c>
      <c r="S45" s="448" t="str">
        <f t="shared" si="14"/>
        <v/>
      </c>
      <c r="T45" s="448" t="str">
        <f t="shared" si="14"/>
        <v/>
      </c>
      <c r="U45" s="448" t="str">
        <f t="shared" si="14"/>
        <v/>
      </c>
      <c r="V45" s="448" t="str">
        <f t="shared" si="14"/>
        <v/>
      </c>
      <c r="W45" s="448" t="str">
        <f t="shared" si="14"/>
        <v/>
      </c>
      <c r="X45" s="448" t="str">
        <f t="shared" ref="X45" si="15">IFERROR(IF(X38-0.0001&lt;X36,X40*X43,""),"")</f>
        <v/>
      </c>
      <c r="Y45" s="451"/>
      <c r="Z45" s="451"/>
      <c r="AA45" s="451"/>
      <c r="AB45" s="451"/>
      <c r="AC45" s="451"/>
      <c r="AD45" s="451"/>
      <c r="AE45" s="451"/>
      <c r="AF45" s="451"/>
      <c r="AG45" s="451"/>
      <c r="AH45" s="451"/>
    </row>
    <row r="46" spans="2:34" ht="24" hidden="1" customHeight="1" x14ac:dyDescent="0.2">
      <c r="B46" s="440"/>
      <c r="C46" s="473" t="s">
        <v>281</v>
      </c>
      <c r="D46" s="473"/>
      <c r="E46" s="448"/>
      <c r="F46" s="448"/>
      <c r="G46" s="448"/>
      <c r="H46" s="448"/>
      <c r="I46" s="448"/>
      <c r="J46" s="448"/>
      <c r="K46" s="448"/>
      <c r="L46" s="448"/>
      <c r="M46" s="448"/>
      <c r="N46" s="448"/>
      <c r="O46" s="448"/>
      <c r="P46" s="448"/>
      <c r="Q46" s="448"/>
      <c r="R46" s="448"/>
      <c r="S46" s="448"/>
      <c r="T46" s="448"/>
      <c r="U46" s="448"/>
      <c r="V46" s="448"/>
      <c r="W46" s="448"/>
      <c r="X46" s="448"/>
      <c r="Y46" s="451"/>
      <c r="Z46" s="451"/>
      <c r="AA46" s="451"/>
      <c r="AB46" s="451"/>
      <c r="AC46" s="451"/>
      <c r="AD46" s="451"/>
      <c r="AE46" s="451"/>
      <c r="AF46" s="451"/>
      <c r="AG46" s="451"/>
      <c r="AH46" s="451"/>
    </row>
    <row r="47" spans="2:34" ht="24" customHeight="1" x14ac:dyDescent="0.2">
      <c r="B47" s="442" t="s">
        <v>368</v>
      </c>
      <c r="C47" s="443"/>
      <c r="D47" s="443"/>
      <c r="E47" s="443"/>
      <c r="F47" s="443"/>
      <c r="G47" s="443"/>
      <c r="H47" s="443"/>
      <c r="I47" s="443"/>
      <c r="J47" s="443"/>
      <c r="K47" s="443"/>
      <c r="L47" s="443"/>
      <c r="M47" s="443"/>
      <c r="N47" s="443"/>
      <c r="O47" s="443"/>
      <c r="P47" s="443"/>
      <c r="Q47" s="443"/>
      <c r="R47" s="443"/>
      <c r="S47" s="443"/>
      <c r="T47" s="443"/>
      <c r="U47" s="443"/>
      <c r="V47" s="443"/>
      <c r="W47" s="443"/>
      <c r="X47" s="443"/>
      <c r="Y47" s="246"/>
      <c r="Z47" s="246"/>
      <c r="AA47" s="246"/>
      <c r="AB47" s="246"/>
      <c r="AC47" s="246"/>
      <c r="AD47" s="246"/>
      <c r="AE47" s="246"/>
      <c r="AF47" s="246"/>
      <c r="AG47" s="246"/>
      <c r="AH47" s="252"/>
    </row>
    <row r="48" spans="2:34" x14ac:dyDescent="0.2">
      <c r="B48" s="440" t="s">
        <v>140</v>
      </c>
      <c r="C48" s="166" t="s">
        <v>165</v>
      </c>
      <c r="D48" s="155" t="s">
        <v>136</v>
      </c>
      <c r="E48" s="482" t="str">
        <f t="shared" ref="E48:X48" si="16">IF(OR(E26&gt;E21,E28&gt;E23),E26*E28*10^-6,"")</f>
        <v/>
      </c>
      <c r="F48" s="482" t="str">
        <f t="shared" si="16"/>
        <v/>
      </c>
      <c r="G48" s="482" t="str">
        <f t="shared" si="16"/>
        <v/>
      </c>
      <c r="H48" s="482" t="str">
        <f t="shared" si="16"/>
        <v/>
      </c>
      <c r="I48" s="482" t="str">
        <f t="shared" si="16"/>
        <v/>
      </c>
      <c r="J48" s="482" t="str">
        <f t="shared" si="16"/>
        <v/>
      </c>
      <c r="K48" s="482" t="str">
        <f t="shared" si="16"/>
        <v/>
      </c>
      <c r="L48" s="482" t="str">
        <f t="shared" si="16"/>
        <v/>
      </c>
      <c r="M48" s="482" t="str">
        <f t="shared" si="16"/>
        <v/>
      </c>
      <c r="N48" s="482" t="str">
        <f t="shared" si="16"/>
        <v/>
      </c>
      <c r="O48" s="482" t="str">
        <f t="shared" si="16"/>
        <v/>
      </c>
      <c r="P48" s="482" t="str">
        <f t="shared" si="16"/>
        <v/>
      </c>
      <c r="Q48" s="482" t="str">
        <f t="shared" si="16"/>
        <v/>
      </c>
      <c r="R48" s="482" t="str">
        <f t="shared" si="16"/>
        <v/>
      </c>
      <c r="S48" s="482" t="str">
        <f t="shared" si="16"/>
        <v/>
      </c>
      <c r="T48" s="482" t="str">
        <f t="shared" si="16"/>
        <v/>
      </c>
      <c r="U48" s="482" t="str">
        <f t="shared" si="16"/>
        <v/>
      </c>
      <c r="V48" s="482" t="str">
        <f t="shared" si="16"/>
        <v/>
      </c>
      <c r="W48" s="482" t="str">
        <f t="shared" si="16"/>
        <v/>
      </c>
      <c r="X48" s="482" t="str">
        <f t="shared" si="16"/>
        <v/>
      </c>
      <c r="Y48" s="486"/>
      <c r="Z48" s="486"/>
      <c r="AA48" s="486"/>
      <c r="AB48" s="486"/>
      <c r="AC48" s="486"/>
      <c r="AD48" s="486"/>
      <c r="AE48" s="486"/>
      <c r="AF48" s="486"/>
      <c r="AG48" s="486"/>
      <c r="AH48" s="486"/>
    </row>
    <row r="49" spans="2:34" ht="24" hidden="1" customHeight="1" x14ac:dyDescent="0.2">
      <c r="B49" s="440"/>
      <c r="C49" s="473" t="s">
        <v>282</v>
      </c>
      <c r="D49" s="473"/>
      <c r="E49" s="482"/>
      <c r="F49" s="482"/>
      <c r="G49" s="482"/>
      <c r="H49" s="482"/>
      <c r="I49" s="482"/>
      <c r="J49" s="482"/>
      <c r="K49" s="482"/>
      <c r="L49" s="482"/>
      <c r="M49" s="482"/>
      <c r="N49" s="482"/>
      <c r="O49" s="482"/>
      <c r="P49" s="482"/>
      <c r="Q49" s="482"/>
      <c r="R49" s="482"/>
      <c r="S49" s="482"/>
      <c r="T49" s="482"/>
      <c r="U49" s="482"/>
      <c r="V49" s="482"/>
      <c r="W49" s="482"/>
      <c r="X49" s="482"/>
      <c r="Y49" s="486"/>
      <c r="Z49" s="486"/>
      <c r="AA49" s="486"/>
      <c r="AB49" s="486"/>
      <c r="AC49" s="486"/>
      <c r="AD49" s="486"/>
      <c r="AE49" s="486"/>
      <c r="AF49" s="486"/>
      <c r="AG49" s="486"/>
      <c r="AH49" s="486"/>
    </row>
    <row r="50" spans="2:34" x14ac:dyDescent="0.2">
      <c r="B50" s="440" t="s">
        <v>141</v>
      </c>
      <c r="C50" s="166" t="s">
        <v>165</v>
      </c>
      <c r="D50" s="154" t="s">
        <v>6</v>
      </c>
      <c r="E50" s="482" t="str">
        <f>IFERROR(IF(E17=$X$13,(E36+(E48-E36)*E52)*E34,(E36+(E48-E36)*E52)*E33),"")</f>
        <v/>
      </c>
      <c r="F50" s="482" t="str">
        <f t="shared" ref="F50:X50" si="17">IFERROR(IF(F17=$X$13,(F36+(F48-F36)*F52)*F34,(F36+(F48-F36)*F52)*F33),"")</f>
        <v/>
      </c>
      <c r="G50" s="482" t="str">
        <f t="shared" si="17"/>
        <v/>
      </c>
      <c r="H50" s="482" t="str">
        <f t="shared" si="17"/>
        <v/>
      </c>
      <c r="I50" s="482" t="str">
        <f t="shared" si="17"/>
        <v/>
      </c>
      <c r="J50" s="482" t="str">
        <f t="shared" si="17"/>
        <v/>
      </c>
      <c r="K50" s="482" t="str">
        <f t="shared" si="17"/>
        <v/>
      </c>
      <c r="L50" s="482" t="str">
        <f t="shared" si="17"/>
        <v/>
      </c>
      <c r="M50" s="482" t="str">
        <f t="shared" si="17"/>
        <v/>
      </c>
      <c r="N50" s="482" t="str">
        <f t="shared" si="17"/>
        <v/>
      </c>
      <c r="O50" s="482" t="str">
        <f t="shared" si="17"/>
        <v/>
      </c>
      <c r="P50" s="482" t="str">
        <f t="shared" si="17"/>
        <v/>
      </c>
      <c r="Q50" s="482" t="str">
        <f t="shared" si="17"/>
        <v/>
      </c>
      <c r="R50" s="482" t="str">
        <f t="shared" si="17"/>
        <v/>
      </c>
      <c r="S50" s="482" t="str">
        <f t="shared" si="17"/>
        <v/>
      </c>
      <c r="T50" s="482" t="str">
        <f t="shared" si="17"/>
        <v/>
      </c>
      <c r="U50" s="482" t="str">
        <f t="shared" si="17"/>
        <v/>
      </c>
      <c r="V50" s="482" t="str">
        <f t="shared" si="17"/>
        <v/>
      </c>
      <c r="W50" s="482" t="str">
        <f t="shared" si="17"/>
        <v/>
      </c>
      <c r="X50" s="482" t="str">
        <f t="shared" si="17"/>
        <v/>
      </c>
      <c r="Y50" s="486"/>
      <c r="Z50" s="486"/>
      <c r="AA50" s="486"/>
      <c r="AB50" s="486"/>
      <c r="AC50" s="486"/>
      <c r="AD50" s="486"/>
      <c r="AE50" s="486"/>
      <c r="AF50" s="486"/>
      <c r="AG50" s="486"/>
      <c r="AH50" s="486"/>
    </row>
    <row r="51" spans="2:34" ht="24" hidden="1" customHeight="1" x14ac:dyDescent="0.2">
      <c r="B51" s="440"/>
      <c r="C51" s="473" t="s">
        <v>283</v>
      </c>
      <c r="D51" s="473"/>
      <c r="E51" s="482"/>
      <c r="F51" s="482"/>
      <c r="G51" s="482"/>
      <c r="H51" s="482"/>
      <c r="I51" s="482"/>
      <c r="J51" s="482"/>
      <c r="K51" s="482"/>
      <c r="L51" s="482"/>
      <c r="M51" s="482"/>
      <c r="N51" s="482"/>
      <c r="O51" s="482"/>
      <c r="P51" s="482"/>
      <c r="Q51" s="482"/>
      <c r="R51" s="482"/>
      <c r="S51" s="482"/>
      <c r="T51" s="482"/>
      <c r="U51" s="482"/>
      <c r="V51" s="482"/>
      <c r="W51" s="482"/>
      <c r="X51" s="482"/>
      <c r="Y51" s="486"/>
      <c r="Z51" s="486"/>
      <c r="AA51" s="486"/>
      <c r="AB51" s="486"/>
      <c r="AC51" s="486"/>
      <c r="AD51" s="486"/>
      <c r="AE51" s="486"/>
      <c r="AF51" s="486"/>
      <c r="AG51" s="486"/>
      <c r="AH51" s="486"/>
    </row>
    <row r="52" spans="2:34" ht="24" x14ac:dyDescent="0.2">
      <c r="B52" s="440" t="s">
        <v>142</v>
      </c>
      <c r="C52" s="142" t="s">
        <v>3</v>
      </c>
      <c r="D52" s="154" t="s">
        <v>7</v>
      </c>
      <c r="E52" s="448" t="str">
        <f>IF(E48&lt;&gt;"",E28/E25,"")</f>
        <v/>
      </c>
      <c r="F52" s="448" t="str">
        <f>IF(F48&lt;&gt;"",F28/F25,"")</f>
        <v/>
      </c>
      <c r="G52" s="448" t="str">
        <f t="shared" ref="G52:X52" si="18">IF(G48&lt;&gt;"",G28/G25,"")</f>
        <v/>
      </c>
      <c r="H52" s="448" t="str">
        <f t="shared" si="18"/>
        <v/>
      </c>
      <c r="I52" s="448" t="str">
        <f t="shared" si="18"/>
        <v/>
      </c>
      <c r="J52" s="448" t="str">
        <f t="shared" si="18"/>
        <v/>
      </c>
      <c r="K52" s="448" t="str">
        <f t="shared" si="18"/>
        <v/>
      </c>
      <c r="L52" s="448" t="str">
        <f t="shared" si="18"/>
        <v/>
      </c>
      <c r="M52" s="448" t="str">
        <f t="shared" si="18"/>
        <v/>
      </c>
      <c r="N52" s="448" t="str">
        <f t="shared" si="18"/>
        <v/>
      </c>
      <c r="O52" s="448" t="str">
        <f t="shared" si="18"/>
        <v/>
      </c>
      <c r="P52" s="448" t="str">
        <f t="shared" si="18"/>
        <v/>
      </c>
      <c r="Q52" s="448" t="str">
        <f t="shared" si="18"/>
        <v/>
      </c>
      <c r="R52" s="448" t="str">
        <f t="shared" si="18"/>
        <v/>
      </c>
      <c r="S52" s="448" t="str">
        <f t="shared" si="18"/>
        <v/>
      </c>
      <c r="T52" s="448" t="str">
        <f t="shared" si="18"/>
        <v/>
      </c>
      <c r="U52" s="448" t="str">
        <f t="shared" si="18"/>
        <v/>
      </c>
      <c r="V52" s="448" t="str">
        <f t="shared" si="18"/>
        <v/>
      </c>
      <c r="W52" s="448" t="str">
        <f t="shared" si="18"/>
        <v/>
      </c>
      <c r="X52" s="448" t="str">
        <f t="shared" si="18"/>
        <v/>
      </c>
      <c r="Y52" s="451"/>
      <c r="Z52" s="451"/>
      <c r="AA52" s="451"/>
      <c r="AB52" s="451"/>
      <c r="AC52" s="451"/>
      <c r="AD52" s="451"/>
      <c r="AE52" s="451"/>
      <c r="AF52" s="451"/>
      <c r="AG52" s="451"/>
      <c r="AH52" s="451"/>
    </row>
    <row r="53" spans="2:34" ht="34.5" hidden="1" customHeight="1" x14ac:dyDescent="0.2">
      <c r="B53" s="440"/>
      <c r="C53" s="473" t="s">
        <v>284</v>
      </c>
      <c r="D53" s="473"/>
      <c r="E53" s="448"/>
      <c r="F53" s="448"/>
      <c r="G53" s="448"/>
      <c r="H53" s="448"/>
      <c r="I53" s="448"/>
      <c r="J53" s="448"/>
      <c r="K53" s="448"/>
      <c r="L53" s="448"/>
      <c r="M53" s="448"/>
      <c r="N53" s="448"/>
      <c r="O53" s="448"/>
      <c r="P53" s="448"/>
      <c r="Q53" s="448"/>
      <c r="R53" s="448"/>
      <c r="S53" s="448"/>
      <c r="T53" s="448"/>
      <c r="U53" s="448"/>
      <c r="V53" s="448"/>
      <c r="W53" s="448"/>
      <c r="X53" s="448"/>
      <c r="Y53" s="451"/>
      <c r="Z53" s="451"/>
      <c r="AA53" s="451"/>
      <c r="AB53" s="451"/>
      <c r="AC53" s="451"/>
      <c r="AD53" s="451"/>
      <c r="AE53" s="451"/>
      <c r="AF53" s="451"/>
      <c r="AG53" s="451"/>
      <c r="AH53" s="451"/>
    </row>
    <row r="54" spans="2:34" ht="24" x14ac:dyDescent="0.2">
      <c r="B54" s="440" t="s">
        <v>143</v>
      </c>
      <c r="C54" s="142" t="s">
        <v>161</v>
      </c>
      <c r="D54" s="154" t="s">
        <v>7</v>
      </c>
      <c r="E54" s="448" t="str">
        <f>IFERROR(E43*E50,"")</f>
        <v/>
      </c>
      <c r="F54" s="448" t="str">
        <f t="shared" ref="F54:X54" si="19">IFERROR(F43*F50,"")</f>
        <v/>
      </c>
      <c r="G54" s="448" t="str">
        <f t="shared" si="19"/>
        <v/>
      </c>
      <c r="H54" s="448" t="str">
        <f t="shared" si="19"/>
        <v/>
      </c>
      <c r="I54" s="448" t="str">
        <f t="shared" si="19"/>
        <v/>
      </c>
      <c r="J54" s="448" t="str">
        <f t="shared" si="19"/>
        <v/>
      </c>
      <c r="K54" s="448" t="str">
        <f t="shared" si="19"/>
        <v/>
      </c>
      <c r="L54" s="448" t="str">
        <f t="shared" si="19"/>
        <v/>
      </c>
      <c r="M54" s="448" t="str">
        <f t="shared" si="19"/>
        <v/>
      </c>
      <c r="N54" s="448" t="str">
        <f t="shared" si="19"/>
        <v/>
      </c>
      <c r="O54" s="448" t="str">
        <f t="shared" si="19"/>
        <v/>
      </c>
      <c r="P54" s="448" t="str">
        <f t="shared" si="19"/>
        <v/>
      </c>
      <c r="Q54" s="448" t="str">
        <f t="shared" si="19"/>
        <v/>
      </c>
      <c r="R54" s="448" t="str">
        <f t="shared" si="19"/>
        <v/>
      </c>
      <c r="S54" s="448" t="str">
        <f t="shared" si="19"/>
        <v/>
      </c>
      <c r="T54" s="448" t="str">
        <f t="shared" si="19"/>
        <v/>
      </c>
      <c r="U54" s="448" t="str">
        <f t="shared" si="19"/>
        <v/>
      </c>
      <c r="V54" s="448" t="str">
        <f t="shared" si="19"/>
        <v/>
      </c>
      <c r="W54" s="448" t="str">
        <f t="shared" si="19"/>
        <v/>
      </c>
      <c r="X54" s="448" t="str">
        <f t="shared" si="19"/>
        <v/>
      </c>
      <c r="Y54" s="451"/>
      <c r="Z54" s="451"/>
      <c r="AA54" s="451"/>
      <c r="AB54" s="451"/>
      <c r="AC54" s="451"/>
      <c r="AD54" s="451"/>
      <c r="AE54" s="451"/>
      <c r="AF54" s="451"/>
      <c r="AG54" s="451"/>
      <c r="AH54" s="451"/>
    </row>
    <row r="55" spans="2:34" ht="24" hidden="1" customHeight="1" x14ac:dyDescent="0.2">
      <c r="B55" s="440"/>
      <c r="C55" s="473" t="s">
        <v>285</v>
      </c>
      <c r="D55" s="473"/>
      <c r="E55" s="448"/>
      <c r="F55" s="448"/>
      <c r="G55" s="448"/>
      <c r="H55" s="448"/>
      <c r="I55" s="448"/>
      <c r="J55" s="448"/>
      <c r="K55" s="448"/>
      <c r="L55" s="448"/>
      <c r="M55" s="448"/>
      <c r="N55" s="448"/>
      <c r="O55" s="448"/>
      <c r="P55" s="448"/>
      <c r="Q55" s="448"/>
      <c r="R55" s="448"/>
      <c r="S55" s="448"/>
      <c r="T55" s="448"/>
      <c r="U55" s="448"/>
      <c r="V55" s="448"/>
      <c r="W55" s="448"/>
      <c r="X55" s="448"/>
      <c r="Y55" s="451"/>
      <c r="Z55" s="451"/>
      <c r="AA55" s="451"/>
      <c r="AB55" s="451"/>
      <c r="AC55" s="451"/>
      <c r="AD55" s="451"/>
      <c r="AE55" s="451"/>
      <c r="AF55" s="451"/>
      <c r="AG55" s="451"/>
      <c r="AH55" s="451"/>
    </row>
    <row r="56" spans="2:34" x14ac:dyDescent="0.2">
      <c r="B56" s="440" t="s">
        <v>144</v>
      </c>
      <c r="C56" s="143" t="s">
        <v>229</v>
      </c>
      <c r="D56" s="154" t="s">
        <v>7</v>
      </c>
      <c r="E56" s="447">
        <f>SUM(E54,E45)</f>
        <v>0</v>
      </c>
      <c r="F56" s="447">
        <f t="shared" ref="F56:X56" si="20">SUM(F54,F45)</f>
        <v>0</v>
      </c>
      <c r="G56" s="447">
        <f t="shared" si="20"/>
        <v>0</v>
      </c>
      <c r="H56" s="447">
        <f t="shared" si="20"/>
        <v>0</v>
      </c>
      <c r="I56" s="447">
        <f t="shared" si="20"/>
        <v>0</v>
      </c>
      <c r="J56" s="447">
        <f t="shared" si="20"/>
        <v>0</v>
      </c>
      <c r="K56" s="447">
        <f t="shared" si="20"/>
        <v>0</v>
      </c>
      <c r="L56" s="447">
        <f t="shared" si="20"/>
        <v>0</v>
      </c>
      <c r="M56" s="447">
        <f t="shared" si="20"/>
        <v>0</v>
      </c>
      <c r="N56" s="447">
        <f t="shared" si="20"/>
        <v>0</v>
      </c>
      <c r="O56" s="447">
        <f t="shared" si="20"/>
        <v>0</v>
      </c>
      <c r="P56" s="447">
        <f t="shared" si="20"/>
        <v>0</v>
      </c>
      <c r="Q56" s="447">
        <f t="shared" si="20"/>
        <v>0</v>
      </c>
      <c r="R56" s="447">
        <f t="shared" si="20"/>
        <v>0</v>
      </c>
      <c r="S56" s="447">
        <f t="shared" si="20"/>
        <v>0</v>
      </c>
      <c r="T56" s="447">
        <f t="shared" si="20"/>
        <v>0</v>
      </c>
      <c r="U56" s="447">
        <f t="shared" si="20"/>
        <v>0</v>
      </c>
      <c r="V56" s="447">
        <f t="shared" si="20"/>
        <v>0</v>
      </c>
      <c r="W56" s="447">
        <f t="shared" si="20"/>
        <v>0</v>
      </c>
      <c r="X56" s="447">
        <f t="shared" si="20"/>
        <v>0</v>
      </c>
      <c r="Y56" s="451"/>
      <c r="Z56" s="451"/>
      <c r="AA56" s="451"/>
      <c r="AB56" s="451"/>
      <c r="AC56" s="451"/>
      <c r="AD56" s="451"/>
      <c r="AE56" s="451"/>
      <c r="AF56" s="451"/>
      <c r="AG56" s="451"/>
      <c r="AH56" s="451"/>
    </row>
    <row r="57" spans="2:34" ht="35.25" hidden="1" customHeight="1" x14ac:dyDescent="0.2">
      <c r="B57" s="440"/>
      <c r="C57" s="473" t="s">
        <v>286</v>
      </c>
      <c r="D57" s="473"/>
      <c r="E57" s="447"/>
      <c r="F57" s="447"/>
      <c r="G57" s="447"/>
      <c r="H57" s="447"/>
      <c r="I57" s="447"/>
      <c r="J57" s="447"/>
      <c r="K57" s="447"/>
      <c r="L57" s="447"/>
      <c r="M57" s="447"/>
      <c r="N57" s="447"/>
      <c r="O57" s="447"/>
      <c r="P57" s="447"/>
      <c r="Q57" s="447"/>
      <c r="R57" s="447"/>
      <c r="S57" s="447"/>
      <c r="T57" s="447"/>
      <c r="U57" s="447"/>
      <c r="V57" s="447"/>
      <c r="W57" s="447"/>
      <c r="X57" s="447"/>
      <c r="Y57" s="451"/>
      <c r="Z57" s="451"/>
      <c r="AA57" s="451"/>
      <c r="AB57" s="451"/>
      <c r="AC57" s="451"/>
      <c r="AD57" s="451"/>
      <c r="AE57" s="451"/>
      <c r="AF57" s="451"/>
      <c r="AG57" s="451"/>
      <c r="AH57" s="451"/>
    </row>
    <row r="58" spans="2:34" x14ac:dyDescent="0.2">
      <c r="B58" s="264"/>
      <c r="E58" s="262"/>
      <c r="F58" s="263"/>
      <c r="G58" s="263"/>
      <c r="H58" s="263"/>
      <c r="I58" s="263"/>
      <c r="J58" s="263"/>
      <c r="K58" s="263"/>
      <c r="L58" s="263"/>
      <c r="M58" s="263"/>
      <c r="N58" s="263"/>
      <c r="O58" s="263"/>
      <c r="P58" s="263"/>
      <c r="Q58" s="263"/>
      <c r="R58" s="263"/>
      <c r="S58" s="263"/>
      <c r="T58" s="263"/>
      <c r="U58" s="263"/>
      <c r="V58" s="263"/>
      <c r="W58" s="263"/>
      <c r="X58" s="263"/>
    </row>
    <row r="59" spans="2:34" x14ac:dyDescent="0.2">
      <c r="E59" s="102"/>
    </row>
  </sheetData>
  <sheetProtection algorithmName="SHA-512" hashValue="mBlmfR8I5fQu1cHVT5XCZXJsSrsO5KaT6bw0dFqGXRE8L5+qFbWB6XIShzF1v64LZzoA8FWI01Q31L2qeREyYw==" saltValue="bnRruSC4acU3lG2qA6VnKg==" spinCount="100000" sheet="1" objects="1" scenarios="1" selectLockedCells="1"/>
  <mergeCells count="455">
    <mergeCell ref="B47:X47"/>
    <mergeCell ref="AD56:AD57"/>
    <mergeCell ref="AE56:AE57"/>
    <mergeCell ref="AF56:AF57"/>
    <mergeCell ref="AG56:AG57"/>
    <mergeCell ref="AH56:AH57"/>
    <mergeCell ref="Y56:Y57"/>
    <mergeCell ref="Z56:Z57"/>
    <mergeCell ref="AA56:AA57"/>
    <mergeCell ref="AB56:AB57"/>
    <mergeCell ref="AC56:AC57"/>
    <mergeCell ref="T56:T57"/>
    <mergeCell ref="U56:U57"/>
    <mergeCell ref="V56:V57"/>
    <mergeCell ref="W56:W57"/>
    <mergeCell ref="X56:X57"/>
    <mergeCell ref="AG54:AG55"/>
    <mergeCell ref="AH54:AH55"/>
    <mergeCell ref="F56:F57"/>
    <mergeCell ref="G56:G57"/>
    <mergeCell ref="H56:H57"/>
    <mergeCell ref="I56:I57"/>
    <mergeCell ref="J56:J57"/>
    <mergeCell ref="K56:K57"/>
    <mergeCell ref="L56:L57"/>
    <mergeCell ref="M56:M57"/>
    <mergeCell ref="N56:N57"/>
    <mergeCell ref="O56:O57"/>
    <mergeCell ref="P56:P57"/>
    <mergeCell ref="Q56:Q57"/>
    <mergeCell ref="R56:R57"/>
    <mergeCell ref="S56:S57"/>
    <mergeCell ref="AB54:AB55"/>
    <mergeCell ref="AC54:AC55"/>
    <mergeCell ref="AD54:AD55"/>
    <mergeCell ref="AF54:AF55"/>
    <mergeCell ref="W54:W55"/>
    <mergeCell ref="X54:X55"/>
    <mergeCell ref="Y54:Y55"/>
    <mergeCell ref="Z54:Z55"/>
    <mergeCell ref="AA54:AA55"/>
    <mergeCell ref="R54:R55"/>
    <mergeCell ref="S54:S55"/>
    <mergeCell ref="T54:T55"/>
    <mergeCell ref="U54:U55"/>
    <mergeCell ref="V54:V55"/>
    <mergeCell ref="AF52:AF53"/>
    <mergeCell ref="AG52:AG53"/>
    <mergeCell ref="AH52:AH53"/>
    <mergeCell ref="F54:F55"/>
    <mergeCell ref="G54:G55"/>
    <mergeCell ref="H54:H55"/>
    <mergeCell ref="I54:I55"/>
    <mergeCell ref="J54:J55"/>
    <mergeCell ref="K54:K55"/>
    <mergeCell ref="L54:L55"/>
    <mergeCell ref="M54:M55"/>
    <mergeCell ref="N54:N55"/>
    <mergeCell ref="O54:O55"/>
    <mergeCell ref="P54:P55"/>
    <mergeCell ref="Q54:Q55"/>
    <mergeCell ref="Z52:Z53"/>
    <mergeCell ref="AA52:AA53"/>
    <mergeCell ref="AB52:AB53"/>
    <mergeCell ref="AC52:AC53"/>
    <mergeCell ref="AD52:AD53"/>
    <mergeCell ref="U52:U53"/>
    <mergeCell ref="V52:V53"/>
    <mergeCell ref="W52:W53"/>
    <mergeCell ref="AE54:AE55"/>
    <mergeCell ref="Y52:Y53"/>
    <mergeCell ref="AH50:AH51"/>
    <mergeCell ref="F52:F53"/>
    <mergeCell ref="G52:G53"/>
    <mergeCell ref="H52:H53"/>
    <mergeCell ref="I52:I53"/>
    <mergeCell ref="J52:J53"/>
    <mergeCell ref="K52:K53"/>
    <mergeCell ref="L52:L53"/>
    <mergeCell ref="M52:M53"/>
    <mergeCell ref="N52:N53"/>
    <mergeCell ref="O52:O53"/>
    <mergeCell ref="P52:P53"/>
    <mergeCell ref="Q52:Q53"/>
    <mergeCell ref="R52:R53"/>
    <mergeCell ref="S52:S53"/>
    <mergeCell ref="T52:T53"/>
    <mergeCell ref="AC50:AC51"/>
    <mergeCell ref="AD50:AD51"/>
    <mergeCell ref="AE50:AE51"/>
    <mergeCell ref="AF50:AF51"/>
    <mergeCell ref="AG50:AG51"/>
    <mergeCell ref="X50:X51"/>
    <mergeCell ref="AE52:AE53"/>
    <mergeCell ref="Y50:Y51"/>
    <mergeCell ref="Z50:Z51"/>
    <mergeCell ref="AA50:AA51"/>
    <mergeCell ref="AB50:AB51"/>
    <mergeCell ref="S50:S51"/>
    <mergeCell ref="T50:T51"/>
    <mergeCell ref="U50:U51"/>
    <mergeCell ref="V50:V51"/>
    <mergeCell ref="W50:W51"/>
    <mergeCell ref="AD48:AD49"/>
    <mergeCell ref="AE48:AE49"/>
    <mergeCell ref="AF48:AF49"/>
    <mergeCell ref="AG48:AG49"/>
    <mergeCell ref="AH48:AH49"/>
    <mergeCell ref="Y48:Y49"/>
    <mergeCell ref="Z48:Z49"/>
    <mergeCell ref="AA48:AA49"/>
    <mergeCell ref="AB48:AB49"/>
    <mergeCell ref="AC48:AC49"/>
    <mergeCell ref="T48:T49"/>
    <mergeCell ref="U48:U49"/>
    <mergeCell ref="V48:V49"/>
    <mergeCell ref="W48:W49"/>
    <mergeCell ref="X48:X49"/>
    <mergeCell ref="E54:E55"/>
    <mergeCell ref="E56:E57"/>
    <mergeCell ref="F48:F49"/>
    <mergeCell ref="G48:G49"/>
    <mergeCell ref="H48:H49"/>
    <mergeCell ref="F50:F51"/>
    <mergeCell ref="G50:G51"/>
    <mergeCell ref="H50:H51"/>
    <mergeCell ref="N50:N51"/>
    <mergeCell ref="O50:O51"/>
    <mergeCell ref="P50:P51"/>
    <mergeCell ref="Q50:Q51"/>
    <mergeCell ref="R50:R51"/>
    <mergeCell ref="I50:I51"/>
    <mergeCell ref="J50:J51"/>
    <mergeCell ref="K50:K51"/>
    <mergeCell ref="L50:L51"/>
    <mergeCell ref="M50:M51"/>
    <mergeCell ref="X52:X53"/>
    <mergeCell ref="AG45:AG46"/>
    <mergeCell ref="AH45:AH46"/>
    <mergeCell ref="E48:E49"/>
    <mergeCell ref="E50:E51"/>
    <mergeCell ref="E52:E53"/>
    <mergeCell ref="I48:I49"/>
    <mergeCell ref="J48:J49"/>
    <mergeCell ref="K48:K49"/>
    <mergeCell ref="L48:L49"/>
    <mergeCell ref="M48:M49"/>
    <mergeCell ref="N48:N49"/>
    <mergeCell ref="O48:O49"/>
    <mergeCell ref="P48:P49"/>
    <mergeCell ref="Q48:Q49"/>
    <mergeCell ref="R48:R49"/>
    <mergeCell ref="S48:S49"/>
    <mergeCell ref="AB45:AB46"/>
    <mergeCell ref="AC45:AC46"/>
    <mergeCell ref="AD45:AD46"/>
    <mergeCell ref="AE45:AE46"/>
    <mergeCell ref="AF45:AF46"/>
    <mergeCell ref="W45:W46"/>
    <mergeCell ref="X45:X46"/>
    <mergeCell ref="Y45:Y46"/>
    <mergeCell ref="Z45:Z46"/>
    <mergeCell ref="AA45:AA46"/>
    <mergeCell ref="R45:R46"/>
    <mergeCell ref="S45:S46"/>
    <mergeCell ref="T45:T46"/>
    <mergeCell ref="U45:U46"/>
    <mergeCell ref="V45:V46"/>
    <mergeCell ref="AE43:AE44"/>
    <mergeCell ref="AF43:AF44"/>
    <mergeCell ref="AG43:AG44"/>
    <mergeCell ref="AH43:AH44"/>
    <mergeCell ref="F45:F46"/>
    <mergeCell ref="G45:G46"/>
    <mergeCell ref="H45:H46"/>
    <mergeCell ref="I45:I46"/>
    <mergeCell ref="J45:J46"/>
    <mergeCell ref="K45:K46"/>
    <mergeCell ref="L45:L46"/>
    <mergeCell ref="M45:M46"/>
    <mergeCell ref="N45:N46"/>
    <mergeCell ref="O45:O46"/>
    <mergeCell ref="P45:P46"/>
    <mergeCell ref="Q45:Q46"/>
    <mergeCell ref="Z43:Z44"/>
    <mergeCell ref="AA43:AA44"/>
    <mergeCell ref="AB43:AB44"/>
    <mergeCell ref="AC43:AC44"/>
    <mergeCell ref="AD43:AD44"/>
    <mergeCell ref="U43:U44"/>
    <mergeCell ref="V43:V44"/>
    <mergeCell ref="W43:W44"/>
    <mergeCell ref="X43:X44"/>
    <mergeCell ref="Y43:Y44"/>
    <mergeCell ref="E45:E46"/>
    <mergeCell ref="F43:F44"/>
    <mergeCell ref="G43:G44"/>
    <mergeCell ref="H43:H44"/>
    <mergeCell ref="I43:I44"/>
    <mergeCell ref="AE40:AE41"/>
    <mergeCell ref="AF40:AF41"/>
    <mergeCell ref="AG40:AG41"/>
    <mergeCell ref="AH40:AH41"/>
    <mergeCell ref="E43:E44"/>
    <mergeCell ref="J43:J44"/>
    <mergeCell ref="K43:K44"/>
    <mergeCell ref="L43:L44"/>
    <mergeCell ref="M43:M44"/>
    <mergeCell ref="N43:N44"/>
    <mergeCell ref="O43:O44"/>
    <mergeCell ref="P43:P44"/>
    <mergeCell ref="Q43:Q44"/>
    <mergeCell ref="R43:R44"/>
    <mergeCell ref="S43:S44"/>
    <mergeCell ref="T43:T44"/>
    <mergeCell ref="Z40:Z41"/>
    <mergeCell ref="AA40:AA41"/>
    <mergeCell ref="AB40:AB41"/>
    <mergeCell ref="AC40:AC41"/>
    <mergeCell ref="AD40:AD41"/>
    <mergeCell ref="U40:U41"/>
    <mergeCell ref="V40:V41"/>
    <mergeCell ref="W40:W41"/>
    <mergeCell ref="X40:X41"/>
    <mergeCell ref="Y40:Y41"/>
    <mergeCell ref="AH38:AH39"/>
    <mergeCell ref="F40:F41"/>
    <mergeCell ref="G40:G41"/>
    <mergeCell ref="H40:H41"/>
    <mergeCell ref="I40:I41"/>
    <mergeCell ref="J40:J41"/>
    <mergeCell ref="K40:K41"/>
    <mergeCell ref="L40:L41"/>
    <mergeCell ref="M40:M41"/>
    <mergeCell ref="N40:N41"/>
    <mergeCell ref="O40:O41"/>
    <mergeCell ref="P40:P41"/>
    <mergeCell ref="Q40:Q41"/>
    <mergeCell ref="R40:R41"/>
    <mergeCell ref="S40:S41"/>
    <mergeCell ref="T40:T41"/>
    <mergeCell ref="AC38:AC39"/>
    <mergeCell ref="AD38:AD39"/>
    <mergeCell ref="AE38:AE39"/>
    <mergeCell ref="AF38:AF39"/>
    <mergeCell ref="AG38:AG39"/>
    <mergeCell ref="X38:X39"/>
    <mergeCell ref="Y38:Y39"/>
    <mergeCell ref="Z38:Z39"/>
    <mergeCell ref="AA38:AA39"/>
    <mergeCell ref="AB38:AB39"/>
    <mergeCell ref="S38:S39"/>
    <mergeCell ref="T38:T39"/>
    <mergeCell ref="U38:U39"/>
    <mergeCell ref="V38:V39"/>
    <mergeCell ref="W38:W39"/>
    <mergeCell ref="AF36:AF37"/>
    <mergeCell ref="AG36:AG37"/>
    <mergeCell ref="AH36:AH37"/>
    <mergeCell ref="F38:F39"/>
    <mergeCell ref="G38:G39"/>
    <mergeCell ref="H38:H39"/>
    <mergeCell ref="I38:I39"/>
    <mergeCell ref="J38:J39"/>
    <mergeCell ref="K38:K39"/>
    <mergeCell ref="L38:L39"/>
    <mergeCell ref="M38:M39"/>
    <mergeCell ref="N38:N39"/>
    <mergeCell ref="O38:O39"/>
    <mergeCell ref="P38:P39"/>
    <mergeCell ref="Q38:Q39"/>
    <mergeCell ref="R38:R39"/>
    <mergeCell ref="AA36:AA37"/>
    <mergeCell ref="AB36:AB37"/>
    <mergeCell ref="AC36:AC37"/>
    <mergeCell ref="AD34:AD35"/>
    <mergeCell ref="AE34:AE35"/>
    <mergeCell ref="AF34:AF35"/>
    <mergeCell ref="W34:W35"/>
    <mergeCell ref="X34:X35"/>
    <mergeCell ref="Y34:Y35"/>
    <mergeCell ref="AD36:AD37"/>
    <mergeCell ref="AE36:AE37"/>
    <mergeCell ref="V36:V37"/>
    <mergeCell ref="W36:W37"/>
    <mergeCell ref="X36:X37"/>
    <mergeCell ref="Y36:Y37"/>
    <mergeCell ref="Z36:Z37"/>
    <mergeCell ref="J36:J37"/>
    <mergeCell ref="K36:K37"/>
    <mergeCell ref="L36:L37"/>
    <mergeCell ref="M36:M37"/>
    <mergeCell ref="N36:N37"/>
    <mergeCell ref="O36:O37"/>
    <mergeCell ref="P36:P37"/>
    <mergeCell ref="AB34:AB35"/>
    <mergeCell ref="AC34:AC35"/>
    <mergeCell ref="Q36:Q37"/>
    <mergeCell ref="R36:R37"/>
    <mergeCell ref="S36:S37"/>
    <mergeCell ref="T36:T37"/>
    <mergeCell ref="U36:U37"/>
    <mergeCell ref="E34:E35"/>
    <mergeCell ref="F34:F35"/>
    <mergeCell ref="G34:G35"/>
    <mergeCell ref="B45:B46"/>
    <mergeCell ref="B42:B44"/>
    <mergeCell ref="B40:B41"/>
    <mergeCell ref="B38:B39"/>
    <mergeCell ref="Z34:Z35"/>
    <mergeCell ref="AA34:AA35"/>
    <mergeCell ref="R34:R35"/>
    <mergeCell ref="S34:S35"/>
    <mergeCell ref="T34:T35"/>
    <mergeCell ref="U34:U35"/>
    <mergeCell ref="V34:V35"/>
    <mergeCell ref="M34:M35"/>
    <mergeCell ref="N34:N35"/>
    <mergeCell ref="O34:O35"/>
    <mergeCell ref="P34:P35"/>
    <mergeCell ref="Q34:Q35"/>
    <mergeCell ref="E40:E41"/>
    <mergeCell ref="F36:F37"/>
    <mergeCell ref="G36:G37"/>
    <mergeCell ref="H36:H37"/>
    <mergeCell ref="I36:I37"/>
    <mergeCell ref="AG34:AG35"/>
    <mergeCell ref="AH34:AH35"/>
    <mergeCell ref="E36:E37"/>
    <mergeCell ref="E38:E39"/>
    <mergeCell ref="B56:B57"/>
    <mergeCell ref="B54:B55"/>
    <mergeCell ref="B52:B53"/>
    <mergeCell ref="B50:B51"/>
    <mergeCell ref="B48:B49"/>
    <mergeCell ref="H34:H35"/>
    <mergeCell ref="I34:I35"/>
    <mergeCell ref="J34:J35"/>
    <mergeCell ref="K34:K35"/>
    <mergeCell ref="L34:L35"/>
    <mergeCell ref="B34:B35"/>
    <mergeCell ref="C57:D57"/>
    <mergeCell ref="C55:D55"/>
    <mergeCell ref="C53:D53"/>
    <mergeCell ref="C51:D51"/>
    <mergeCell ref="C49:D49"/>
    <mergeCell ref="C46:D46"/>
    <mergeCell ref="C44:D44"/>
    <mergeCell ref="C41:D41"/>
    <mergeCell ref="C42:C43"/>
    <mergeCell ref="X28:X29"/>
    <mergeCell ref="R28:R29"/>
    <mergeCell ref="S28:S29"/>
    <mergeCell ref="T28:T29"/>
    <mergeCell ref="U28:U29"/>
    <mergeCell ref="V28:V29"/>
    <mergeCell ref="F28:F29"/>
    <mergeCell ref="G28:G29"/>
    <mergeCell ref="H28:H29"/>
    <mergeCell ref="I28:I29"/>
    <mergeCell ref="J28:J29"/>
    <mergeCell ref="K28:K29"/>
    <mergeCell ref="L28:L29"/>
    <mergeCell ref="M28:M29"/>
    <mergeCell ref="N28:N29"/>
    <mergeCell ref="O28:O29"/>
    <mergeCell ref="P28:P29"/>
    <mergeCell ref="Q28:Q29"/>
    <mergeCell ref="M26:M27"/>
    <mergeCell ref="N26:N27"/>
    <mergeCell ref="O26:O27"/>
    <mergeCell ref="P26:P27"/>
    <mergeCell ref="Q26:Q27"/>
    <mergeCell ref="R26:R27"/>
    <mergeCell ref="S26:S27"/>
    <mergeCell ref="T26:T27"/>
    <mergeCell ref="W28:W29"/>
    <mergeCell ref="L21:L22"/>
    <mergeCell ref="M21:M22"/>
    <mergeCell ref="N21:N22"/>
    <mergeCell ref="O21:O22"/>
    <mergeCell ref="P21:P22"/>
    <mergeCell ref="V21:V22"/>
    <mergeCell ref="W21:W22"/>
    <mergeCell ref="X21:X22"/>
    <mergeCell ref="A26:A29"/>
    <mergeCell ref="B28:B29"/>
    <mergeCell ref="B26:B27"/>
    <mergeCell ref="C27:D27"/>
    <mergeCell ref="C29:D29"/>
    <mergeCell ref="U26:U27"/>
    <mergeCell ref="V26:V27"/>
    <mergeCell ref="W26:W27"/>
    <mergeCell ref="X26:X27"/>
    <mergeCell ref="F26:F27"/>
    <mergeCell ref="G26:G27"/>
    <mergeCell ref="H26:H27"/>
    <mergeCell ref="I26:I27"/>
    <mergeCell ref="J26:J27"/>
    <mergeCell ref="K26:K27"/>
    <mergeCell ref="L26:L27"/>
    <mergeCell ref="A15:D15"/>
    <mergeCell ref="A21:A24"/>
    <mergeCell ref="B19:B20"/>
    <mergeCell ref="A17:A20"/>
    <mergeCell ref="B36:B37"/>
    <mergeCell ref="C39:D39"/>
    <mergeCell ref="C37:D37"/>
    <mergeCell ref="B23:B24"/>
    <mergeCell ref="B21:B22"/>
    <mergeCell ref="B17:B18"/>
    <mergeCell ref="C20:D20"/>
    <mergeCell ref="C19:D19"/>
    <mergeCell ref="E19:E20"/>
    <mergeCell ref="F19:F20"/>
    <mergeCell ref="G19:G20"/>
    <mergeCell ref="C24:D24"/>
    <mergeCell ref="C22:D22"/>
    <mergeCell ref="G21:G22"/>
    <mergeCell ref="E21:E22"/>
    <mergeCell ref="F21:F22"/>
    <mergeCell ref="H19:H20"/>
    <mergeCell ref="I19:I20"/>
    <mergeCell ref="J19:J20"/>
    <mergeCell ref="K19:K20"/>
    <mergeCell ref="L19:L20"/>
    <mergeCell ref="X1:Y1"/>
    <mergeCell ref="V3:W3"/>
    <mergeCell ref="E16:AH16"/>
    <mergeCell ref="C33:C34"/>
    <mergeCell ref="D33:D34"/>
    <mergeCell ref="C18:D18"/>
    <mergeCell ref="H21:H22"/>
    <mergeCell ref="I21:I22"/>
    <mergeCell ref="J21:J22"/>
    <mergeCell ref="K21:K22"/>
    <mergeCell ref="E28:E29"/>
    <mergeCell ref="E26:E27"/>
    <mergeCell ref="Q21:Q22"/>
    <mergeCell ref="R21:R22"/>
    <mergeCell ref="S21:S22"/>
    <mergeCell ref="T21:T22"/>
    <mergeCell ref="U21:U22"/>
    <mergeCell ref="R19:R20"/>
    <mergeCell ref="S19:S20"/>
    <mergeCell ref="T19:T20"/>
    <mergeCell ref="U19:U20"/>
    <mergeCell ref="V19:V20"/>
    <mergeCell ref="M19:M20"/>
    <mergeCell ref="N19:N20"/>
    <mergeCell ref="O19:O20"/>
    <mergeCell ref="P19:P20"/>
    <mergeCell ref="Q19:Q20"/>
    <mergeCell ref="W19:W20"/>
    <mergeCell ref="X19:X20"/>
  </mergeCells>
  <conditionalFormatting sqref="E34:AH35">
    <cfRule type="expression" dxfId="4" priority="4">
      <formula>E34=""</formula>
    </cfRule>
  </conditionalFormatting>
  <conditionalFormatting sqref="E24:AH24">
    <cfRule type="expression" dxfId="3" priority="2">
      <formula>E24=""</formula>
    </cfRule>
  </conditionalFormatting>
  <conditionalFormatting sqref="E19:AH20">
    <cfRule type="expression" dxfId="2" priority="1">
      <formula>E19=""</formula>
    </cfRule>
  </conditionalFormatting>
  <dataValidations count="2">
    <dataValidation type="list" allowBlank="1" showInputMessage="1" showErrorMessage="1" sqref="E42:X42">
      <formula1>$V$5:$V$8</formula1>
    </dataValidation>
    <dataValidation type="list" allowBlank="1" showInputMessage="1" showErrorMessage="1" sqref="E17:X17">
      <formula1>$X$3:$X$13</formula1>
    </dataValidation>
  </dataValidations>
  <pageMargins left="0.7" right="0.7" top="0.75" bottom="0.75" header="0.3" footer="0.3"/>
  <pageSetup paperSize="9" orientation="portrait" horizontalDpi="300" verticalDpi="300" r:id="rId1"/>
  <headerFooter differentOddEven="1">
    <oddHeader>&amp;L&amp;1 </oddHeader>
    <oddFooter>&amp;L&amp;1 </oddFooter>
    <evenHeader>&amp;L&amp;1 </evenHeader>
    <evenFooter>&amp;L&amp;1 </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M40"/>
  <sheetViews>
    <sheetView showGridLines="0" showRowColHeaders="0" topLeftCell="A14" zoomScaleNormal="100" zoomScaleSheetLayoutView="100" workbookViewId="0">
      <selection activeCell="E24" sqref="E24:E25"/>
    </sheetView>
  </sheetViews>
  <sheetFormatPr defaultColWidth="9.140625" defaultRowHeight="15" x14ac:dyDescent="0.25"/>
  <cols>
    <col min="1" max="1" width="3.140625" style="57" customWidth="1"/>
    <col min="2" max="2" width="10.42578125" style="56" customWidth="1"/>
    <col min="3" max="3" width="58" style="57" customWidth="1"/>
    <col min="4" max="4" width="10.140625" style="58" customWidth="1"/>
    <col min="5" max="10" width="28.28515625" style="59" customWidth="1"/>
    <col min="11" max="11" width="37.42578125" style="57" bestFit="1" customWidth="1"/>
    <col min="12" max="13" width="19.42578125" style="57" customWidth="1"/>
    <col min="14" max="16384" width="9.140625" style="57"/>
  </cols>
  <sheetData>
    <row r="1" spans="2:13" ht="24.75" hidden="1" x14ac:dyDescent="0.25">
      <c r="K1" s="65" t="s">
        <v>173</v>
      </c>
      <c r="L1" s="55">
        <v>0.06</v>
      </c>
      <c r="M1" s="55"/>
    </row>
    <row r="2" spans="2:13" s="50" customFormat="1" ht="36" hidden="1" x14ac:dyDescent="0.2">
      <c r="E2" s="48"/>
      <c r="F2" s="48"/>
      <c r="G2" s="48"/>
      <c r="H2" s="48"/>
      <c r="I2" s="48"/>
      <c r="J2" s="48"/>
      <c r="K2" s="66" t="s">
        <v>175</v>
      </c>
    </row>
    <row r="3" spans="2:13" s="113" customFormat="1" ht="36" hidden="1" x14ac:dyDescent="0.25">
      <c r="E3" s="64"/>
      <c r="F3" s="64"/>
      <c r="G3" s="64"/>
      <c r="H3" s="64"/>
      <c r="I3" s="64"/>
      <c r="J3" s="64"/>
      <c r="K3" s="17" t="s">
        <v>169</v>
      </c>
      <c r="L3" s="17" t="s">
        <v>177</v>
      </c>
      <c r="M3" s="17" t="s">
        <v>178</v>
      </c>
    </row>
    <row r="4" spans="2:13" s="50" customFormat="1" ht="12.75" hidden="1" x14ac:dyDescent="0.2">
      <c r="E4" s="48"/>
      <c r="F4" s="48"/>
      <c r="G4" s="48"/>
      <c r="H4" s="48"/>
      <c r="I4" s="48"/>
      <c r="J4" s="48"/>
      <c r="K4" s="55" t="s">
        <v>172</v>
      </c>
      <c r="L4" s="55">
        <v>2.9000000000000001E-2</v>
      </c>
      <c r="M4" s="55">
        <v>6.0999999999999999E-2</v>
      </c>
    </row>
    <row r="5" spans="2:13" s="50" customFormat="1" ht="12.75" hidden="1" x14ac:dyDescent="0.2">
      <c r="E5" s="48"/>
      <c r="F5" s="48"/>
      <c r="G5" s="48"/>
      <c r="H5" s="48"/>
      <c r="I5" s="48"/>
      <c r="J5" s="48"/>
      <c r="K5" s="55" t="s">
        <v>170</v>
      </c>
      <c r="L5" s="55">
        <v>7.0000000000000001E-3</v>
      </c>
      <c r="M5" s="55">
        <v>1.4E-2</v>
      </c>
    </row>
    <row r="6" spans="2:13" s="50" customFormat="1" ht="12.75" hidden="1" x14ac:dyDescent="0.2">
      <c r="E6" s="48"/>
      <c r="F6" s="48"/>
      <c r="G6" s="48"/>
      <c r="H6" s="48"/>
      <c r="I6" s="48"/>
      <c r="J6" s="48"/>
      <c r="K6" s="55" t="s">
        <v>171</v>
      </c>
      <c r="L6" s="55">
        <v>4.0000000000000001E-3</v>
      </c>
      <c r="M6" s="55">
        <v>7.0000000000000001E-3</v>
      </c>
    </row>
    <row r="7" spans="2:13" s="50" customFormat="1" ht="12.75" hidden="1" x14ac:dyDescent="0.2">
      <c r="E7" s="48"/>
      <c r="F7" s="48"/>
      <c r="G7" s="48"/>
      <c r="H7" s="48"/>
      <c r="I7" s="48"/>
      <c r="J7" s="48"/>
    </row>
    <row r="8" spans="2:13" s="50" customFormat="1" ht="12.75" hidden="1" x14ac:dyDescent="0.2">
      <c r="E8" s="48"/>
      <c r="F8" s="48"/>
      <c r="G8" s="48"/>
      <c r="H8" s="48"/>
      <c r="I8" s="48"/>
      <c r="J8" s="48"/>
    </row>
    <row r="9" spans="2:13" s="50" customFormat="1" ht="12.75" hidden="1" x14ac:dyDescent="0.2">
      <c r="E9" s="48"/>
      <c r="F9" s="48"/>
      <c r="G9" s="48"/>
      <c r="H9" s="48"/>
      <c r="I9" s="48"/>
      <c r="J9" s="48"/>
      <c r="K9" s="50" t="s">
        <v>174</v>
      </c>
      <c r="L9" s="50">
        <v>50</v>
      </c>
    </row>
    <row r="10" spans="2:13" s="50" customFormat="1" ht="12.75" hidden="1" x14ac:dyDescent="0.2">
      <c r="E10" s="48"/>
      <c r="F10" s="48"/>
      <c r="G10" s="48"/>
      <c r="H10" s="48"/>
      <c r="I10" s="48"/>
      <c r="J10" s="48"/>
    </row>
    <row r="11" spans="2:13" s="50" customFormat="1" ht="12.75" hidden="1" x14ac:dyDescent="0.2">
      <c r="E11" s="48"/>
      <c r="F11" s="48"/>
      <c r="G11" s="48"/>
      <c r="H11" s="48"/>
      <c r="I11" s="48"/>
      <c r="J11" s="48"/>
    </row>
    <row r="12" spans="2:13" s="50" customFormat="1" ht="12.75" hidden="1" x14ac:dyDescent="0.2">
      <c r="E12" s="48"/>
      <c r="F12" s="48"/>
      <c r="G12" s="48"/>
      <c r="H12" s="48"/>
      <c r="I12" s="48"/>
      <c r="J12" s="48"/>
    </row>
    <row r="13" spans="2:13" hidden="1" x14ac:dyDescent="0.25"/>
    <row r="14" spans="2:13" ht="33.75" x14ac:dyDescent="0.25">
      <c r="B14" s="174" t="s">
        <v>145</v>
      </c>
    </row>
    <row r="15" spans="2:13" ht="21.75" thickBot="1" x14ac:dyDescent="0.4">
      <c r="B15" s="167">
        <v>1</v>
      </c>
      <c r="C15" s="498" t="s">
        <v>230</v>
      </c>
      <c r="D15" s="498"/>
      <c r="E15" s="488" t="s">
        <v>211</v>
      </c>
      <c r="F15" s="489"/>
      <c r="G15" s="489"/>
      <c r="H15" s="489"/>
      <c r="I15" s="489"/>
      <c r="J15" s="489"/>
    </row>
    <row r="16" spans="2:13" ht="41.25" customHeight="1" thickBot="1" x14ac:dyDescent="0.3">
      <c r="B16" s="500" t="s">
        <v>82</v>
      </c>
      <c r="C16" s="490" t="s">
        <v>176</v>
      </c>
      <c r="D16" s="491"/>
      <c r="E16" s="180"/>
      <c r="F16" s="180"/>
      <c r="G16" s="180"/>
      <c r="H16" s="180"/>
      <c r="I16" s="180"/>
      <c r="J16" s="180"/>
    </row>
    <row r="17" spans="2:10" ht="30" customHeight="1" thickBot="1" x14ac:dyDescent="0.3">
      <c r="B17" s="500"/>
      <c r="C17" s="492" t="s">
        <v>287</v>
      </c>
      <c r="D17" s="493"/>
      <c r="E17" s="177" t="str">
        <f t="shared" ref="E17:J17" si="0">IF(E16=$K$2,"selectați Subiectul deversării în celula 1.2","")</f>
        <v/>
      </c>
      <c r="F17" s="179" t="str">
        <f t="shared" si="0"/>
        <v/>
      </c>
      <c r="G17" s="179" t="str">
        <f t="shared" si="0"/>
        <v/>
      </c>
      <c r="H17" s="179" t="str">
        <f t="shared" si="0"/>
        <v/>
      </c>
      <c r="I17" s="179" t="str">
        <f t="shared" si="0"/>
        <v/>
      </c>
      <c r="J17" s="179" t="str">
        <f t="shared" si="0"/>
        <v/>
      </c>
    </row>
    <row r="18" spans="2:10" ht="25.5" customHeight="1" thickBot="1" x14ac:dyDescent="0.3">
      <c r="B18" s="500" t="s">
        <v>83</v>
      </c>
      <c r="C18" s="494" t="s">
        <v>362</v>
      </c>
      <c r="D18" s="495"/>
      <c r="E18" s="181"/>
      <c r="F18" s="181"/>
      <c r="G18" s="181"/>
      <c r="H18" s="181"/>
      <c r="I18" s="181"/>
      <c r="J18" s="181"/>
    </row>
    <row r="19" spans="2:10" ht="25.5" customHeight="1" thickBot="1" x14ac:dyDescent="0.3">
      <c r="B19" s="500"/>
      <c r="C19" s="492" t="s">
        <v>288</v>
      </c>
      <c r="D19" s="493"/>
      <c r="E19" s="177" t="str">
        <f t="shared" ref="E19:J19" si="1">IF(E18&lt;&gt;0,"Selectați tipul colectoare în celula 1.3","")</f>
        <v/>
      </c>
      <c r="F19" s="179" t="str">
        <f t="shared" si="1"/>
        <v/>
      </c>
      <c r="G19" s="179" t="str">
        <f t="shared" si="1"/>
        <v/>
      </c>
      <c r="H19" s="179" t="str">
        <f t="shared" si="1"/>
        <v/>
      </c>
      <c r="I19" s="179" t="str">
        <f t="shared" si="1"/>
        <v/>
      </c>
      <c r="J19" s="179" t="str">
        <f t="shared" si="1"/>
        <v/>
      </c>
    </row>
    <row r="20" spans="2:10" ht="25.5" customHeight="1" x14ac:dyDescent="0.25">
      <c r="B20" s="500" t="s">
        <v>179</v>
      </c>
      <c r="C20" s="494" t="s">
        <v>231</v>
      </c>
      <c r="D20" s="495"/>
      <c r="E20" s="496"/>
      <c r="F20" s="496"/>
      <c r="G20" s="496"/>
      <c r="H20" s="496"/>
      <c r="I20" s="496"/>
      <c r="J20" s="496"/>
    </row>
    <row r="21" spans="2:10" ht="27.95" customHeight="1" thickBot="1" x14ac:dyDescent="0.3">
      <c r="B21" s="500"/>
      <c r="C21" s="504" t="s">
        <v>289</v>
      </c>
      <c r="D21" s="492"/>
      <c r="E21" s="497"/>
      <c r="F21" s="497"/>
      <c r="G21" s="497"/>
      <c r="H21" s="497"/>
      <c r="I21" s="497"/>
      <c r="J21" s="497"/>
    </row>
    <row r="22" spans="2:10" ht="31.7" customHeight="1" thickBot="1" x14ac:dyDescent="0.3">
      <c r="B22" s="501" t="s">
        <v>133</v>
      </c>
      <c r="C22" s="375" t="s">
        <v>388</v>
      </c>
      <c r="D22" s="375"/>
      <c r="E22" s="502"/>
      <c r="F22" s="507"/>
      <c r="G22" s="507"/>
      <c r="H22" s="507"/>
      <c r="I22" s="507"/>
      <c r="J22" s="507"/>
    </row>
    <row r="23" spans="2:10" ht="15.75" hidden="1" thickBot="1" x14ac:dyDescent="0.3">
      <c r="B23" s="501"/>
      <c r="C23" s="504" t="s">
        <v>290</v>
      </c>
      <c r="D23" s="504"/>
      <c r="E23" s="503"/>
      <c r="F23" s="507"/>
      <c r="G23" s="507"/>
      <c r="H23" s="507"/>
      <c r="I23" s="507"/>
      <c r="J23" s="507"/>
    </row>
    <row r="24" spans="2:10" x14ac:dyDescent="0.25">
      <c r="B24" s="501" t="s">
        <v>134</v>
      </c>
      <c r="C24" s="175" t="s">
        <v>389</v>
      </c>
      <c r="D24" s="169" t="s">
        <v>343</v>
      </c>
      <c r="E24" s="505"/>
      <c r="F24" s="505"/>
      <c r="G24" s="505"/>
      <c r="H24" s="505"/>
      <c r="I24" s="505"/>
      <c r="J24" s="505"/>
    </row>
    <row r="25" spans="2:10" ht="30" customHeight="1" thickBot="1" x14ac:dyDescent="0.3">
      <c r="B25" s="501"/>
      <c r="C25" s="504" t="s">
        <v>344</v>
      </c>
      <c r="D25" s="492"/>
      <c r="E25" s="506"/>
      <c r="F25" s="506"/>
      <c r="G25" s="506"/>
      <c r="H25" s="506"/>
      <c r="I25" s="506"/>
      <c r="J25" s="506"/>
    </row>
    <row r="26" spans="2:10" x14ac:dyDescent="0.25">
      <c r="B26" s="501" t="s">
        <v>135</v>
      </c>
      <c r="C26" s="175" t="s">
        <v>151</v>
      </c>
      <c r="D26" s="170" t="s">
        <v>6</v>
      </c>
      <c r="E26" s="512"/>
      <c r="F26" s="510"/>
      <c r="G26" s="510"/>
      <c r="H26" s="510"/>
      <c r="I26" s="510"/>
      <c r="J26" s="510"/>
    </row>
    <row r="27" spans="2:10" hidden="1" x14ac:dyDescent="0.25">
      <c r="B27" s="501"/>
      <c r="C27" s="504" t="s">
        <v>290</v>
      </c>
      <c r="D27" s="504"/>
      <c r="E27" s="510"/>
      <c r="F27" s="510"/>
      <c r="G27" s="510"/>
      <c r="H27" s="510"/>
      <c r="I27" s="510"/>
      <c r="J27" s="510"/>
    </row>
    <row r="28" spans="2:10" x14ac:dyDescent="0.25">
      <c r="B28" s="501" t="s">
        <v>137</v>
      </c>
      <c r="C28" s="119" t="s">
        <v>180</v>
      </c>
      <c r="D28" s="170"/>
      <c r="E28" s="511" t="str">
        <f t="shared" ref="E28:J28" si="2">IF(E16=$K$1,$L$1*$L$9,IF(AND(E16=$K$2,E18=$K$4,E20=$L$3),$L$9*$L$4,IF(AND(E16=$K$2,E18=$K$5,E20=$L$3),$L$9*$L$5,IF(AND(E16=$K$2,E18=$K$6,E20=$L$3),$L$9*$L$6,IF(AND(E16=$K$2,E18=$K$4,E20=$M$3),$L$9*$M$4,IF(AND(E16=$K$2,E18=$K$5,E20=$M$3),$L$9*$M$5,IF(AND(E16=$K$2,E18=$K$6,E20=$M$3),$L$9*$M$6,"")))))))</f>
        <v/>
      </c>
      <c r="F28" s="511" t="str">
        <f t="shared" si="2"/>
        <v/>
      </c>
      <c r="G28" s="511" t="str">
        <f t="shared" si="2"/>
        <v/>
      </c>
      <c r="H28" s="511" t="str">
        <f t="shared" si="2"/>
        <v/>
      </c>
      <c r="I28" s="511" t="str">
        <f t="shared" si="2"/>
        <v/>
      </c>
      <c r="J28" s="511" t="str">
        <f t="shared" si="2"/>
        <v/>
      </c>
    </row>
    <row r="29" spans="2:10" ht="39.75" hidden="1" customHeight="1" x14ac:dyDescent="0.25">
      <c r="B29" s="501"/>
      <c r="C29" s="504" t="s">
        <v>291</v>
      </c>
      <c r="D29" s="504"/>
      <c r="E29" s="511"/>
      <c r="F29" s="511"/>
      <c r="G29" s="511"/>
      <c r="H29" s="511"/>
      <c r="I29" s="511"/>
      <c r="J29" s="511"/>
    </row>
    <row r="30" spans="2:10" x14ac:dyDescent="0.25">
      <c r="B30" s="501" t="s">
        <v>139</v>
      </c>
      <c r="C30" s="171" t="s">
        <v>181</v>
      </c>
      <c r="D30" s="170" t="s">
        <v>7</v>
      </c>
      <c r="E30" s="499" t="str">
        <f>IFERROR(E24*E28,"")</f>
        <v/>
      </c>
      <c r="F30" s="499" t="str">
        <f t="shared" ref="F30:J30" si="3">IFERROR(F24*F28,"")</f>
        <v/>
      </c>
      <c r="G30" s="499" t="str">
        <f t="shared" si="3"/>
        <v/>
      </c>
      <c r="H30" s="499" t="str">
        <f t="shared" si="3"/>
        <v/>
      </c>
      <c r="I30" s="499" t="str">
        <f t="shared" si="3"/>
        <v/>
      </c>
      <c r="J30" s="499" t="str">
        <f t="shared" si="3"/>
        <v/>
      </c>
    </row>
    <row r="31" spans="2:10" ht="39.75" hidden="1" customHeight="1" x14ac:dyDescent="0.25">
      <c r="B31" s="501"/>
      <c r="C31" s="504" t="s">
        <v>292</v>
      </c>
      <c r="D31" s="504"/>
      <c r="E31" s="499"/>
      <c r="F31" s="499"/>
      <c r="G31" s="499"/>
      <c r="H31" s="499"/>
      <c r="I31" s="499"/>
      <c r="J31" s="499"/>
    </row>
    <row r="32" spans="2:10" x14ac:dyDescent="0.25">
      <c r="B32" s="509" t="s">
        <v>369</v>
      </c>
      <c r="C32" s="509"/>
      <c r="D32" s="509"/>
      <c r="E32" s="509"/>
      <c r="F32" s="509"/>
      <c r="G32" s="509"/>
      <c r="H32" s="509"/>
      <c r="I32" s="509"/>
      <c r="J32" s="509"/>
    </row>
    <row r="33" spans="2:10" x14ac:dyDescent="0.25">
      <c r="B33" s="167" t="s">
        <v>140</v>
      </c>
      <c r="C33" s="176" t="s">
        <v>165</v>
      </c>
      <c r="D33" s="155" t="s">
        <v>136</v>
      </c>
      <c r="E33" s="67"/>
      <c r="F33" s="67"/>
      <c r="G33" s="67"/>
      <c r="H33" s="67"/>
      <c r="I33" s="67"/>
      <c r="J33" s="67"/>
    </row>
    <row r="34" spans="2:10" x14ac:dyDescent="0.25">
      <c r="B34" s="167" t="s">
        <v>141</v>
      </c>
      <c r="C34" s="176" t="s">
        <v>165</v>
      </c>
      <c r="D34" s="170" t="s">
        <v>6</v>
      </c>
      <c r="E34" s="69"/>
      <c r="F34" s="69"/>
      <c r="G34" s="69"/>
      <c r="H34" s="69"/>
      <c r="I34" s="69"/>
      <c r="J34" s="69"/>
    </row>
    <row r="35" spans="2:10" ht="30" x14ac:dyDescent="0.25">
      <c r="B35" s="178" t="s">
        <v>142</v>
      </c>
      <c r="C35" s="119" t="s">
        <v>3</v>
      </c>
      <c r="D35" s="170" t="s">
        <v>7</v>
      </c>
      <c r="E35" s="68"/>
      <c r="F35" s="68"/>
      <c r="G35" s="68"/>
      <c r="H35" s="68"/>
      <c r="I35" s="68"/>
      <c r="J35" s="68"/>
    </row>
    <row r="36" spans="2:10" ht="30" x14ac:dyDescent="0.25">
      <c r="B36" s="178" t="s">
        <v>143</v>
      </c>
      <c r="C36" s="119" t="s">
        <v>161</v>
      </c>
      <c r="D36" s="170" t="s">
        <v>7</v>
      </c>
      <c r="E36" s="68"/>
      <c r="F36" s="68"/>
      <c r="G36" s="68"/>
      <c r="H36" s="68"/>
      <c r="I36" s="68"/>
      <c r="J36" s="68"/>
    </row>
    <row r="37" spans="2:10" x14ac:dyDescent="0.25">
      <c r="B37" s="501" t="s">
        <v>144</v>
      </c>
      <c r="C37" s="173" t="s">
        <v>4</v>
      </c>
      <c r="D37" s="170" t="s">
        <v>7</v>
      </c>
      <c r="E37" s="508" t="str">
        <f>E30</f>
        <v/>
      </c>
      <c r="F37" s="508" t="str">
        <f t="shared" ref="F37:J37" si="4">F30</f>
        <v/>
      </c>
      <c r="G37" s="508" t="str">
        <f t="shared" si="4"/>
        <v/>
      </c>
      <c r="H37" s="508" t="str">
        <f t="shared" si="4"/>
        <v/>
      </c>
      <c r="I37" s="508" t="str">
        <f t="shared" si="4"/>
        <v/>
      </c>
      <c r="J37" s="508" t="str">
        <f t="shared" si="4"/>
        <v/>
      </c>
    </row>
    <row r="38" spans="2:10" hidden="1" x14ac:dyDescent="0.25">
      <c r="B38" s="501"/>
      <c r="C38" s="504" t="s">
        <v>345</v>
      </c>
      <c r="D38" s="504"/>
      <c r="E38" s="508"/>
      <c r="F38" s="508"/>
      <c r="G38" s="508"/>
      <c r="H38" s="508"/>
      <c r="I38" s="508"/>
      <c r="J38" s="508"/>
    </row>
    <row r="39" spans="2:10" x14ac:dyDescent="0.25">
      <c r="B39" s="261"/>
      <c r="E39" s="257"/>
      <c r="F39" s="257"/>
      <c r="G39" s="257"/>
      <c r="H39" s="257"/>
      <c r="I39" s="257"/>
      <c r="J39" s="257"/>
    </row>
    <row r="40" spans="2:10" x14ac:dyDescent="0.25">
      <c r="E40" s="61"/>
      <c r="F40" s="61"/>
      <c r="G40" s="61"/>
      <c r="H40" s="61"/>
      <c r="I40" s="61"/>
      <c r="J40" s="61"/>
    </row>
  </sheetData>
  <sheetProtection algorithmName="SHA-512" hashValue="nUIMABtuycaV1aHGtTzIu/ET0IN3IGPvHSFRhwl03O6mhGJqIILEy+ymqxSVUy6bzgBBCEtvhV+l5rZAmUgesQ==" saltValue="aMhT8Z9v9Tqc96RfBJGzRg==" spinCount="100000" sheet="1" objects="1" scenarios="1" selectLockedCells="1"/>
  <mergeCells count="67">
    <mergeCell ref="J26:J27"/>
    <mergeCell ref="C29:D29"/>
    <mergeCell ref="E28:E29"/>
    <mergeCell ref="I28:I29"/>
    <mergeCell ref="J28:J29"/>
    <mergeCell ref="H26:H27"/>
    <mergeCell ref="I26:I27"/>
    <mergeCell ref="F28:F29"/>
    <mergeCell ref="G28:G29"/>
    <mergeCell ref="H28:H29"/>
    <mergeCell ref="C27:D27"/>
    <mergeCell ref="E26:E27"/>
    <mergeCell ref="F26:F27"/>
    <mergeCell ref="G26:G27"/>
    <mergeCell ref="C38:D38"/>
    <mergeCell ref="B37:B38"/>
    <mergeCell ref="E37:E38"/>
    <mergeCell ref="B32:J32"/>
    <mergeCell ref="C31:D31"/>
    <mergeCell ref="B30:B31"/>
    <mergeCell ref="H37:H38"/>
    <mergeCell ref="I37:I38"/>
    <mergeCell ref="J37:J38"/>
    <mergeCell ref="F37:F38"/>
    <mergeCell ref="G37:G38"/>
    <mergeCell ref="J30:J31"/>
    <mergeCell ref="E30:E31"/>
    <mergeCell ref="F30:F31"/>
    <mergeCell ref="G30:G31"/>
    <mergeCell ref="H30:H31"/>
    <mergeCell ref="J24:J25"/>
    <mergeCell ref="C23:D23"/>
    <mergeCell ref="F22:F23"/>
    <mergeCell ref="G22:G23"/>
    <mergeCell ref="C25:D25"/>
    <mergeCell ref="E24:E25"/>
    <mergeCell ref="F24:F25"/>
    <mergeCell ref="G24:G25"/>
    <mergeCell ref="H24:H25"/>
    <mergeCell ref="I22:I23"/>
    <mergeCell ref="J22:J23"/>
    <mergeCell ref="H22:H23"/>
    <mergeCell ref="I30:I31"/>
    <mergeCell ref="B16:B17"/>
    <mergeCell ref="B18:B19"/>
    <mergeCell ref="B20:B21"/>
    <mergeCell ref="B22:B23"/>
    <mergeCell ref="E22:E23"/>
    <mergeCell ref="C18:D18"/>
    <mergeCell ref="C21:D21"/>
    <mergeCell ref="E20:E21"/>
    <mergeCell ref="C22:D22"/>
    <mergeCell ref="I24:I25"/>
    <mergeCell ref="B24:B25"/>
    <mergeCell ref="C19:D19"/>
    <mergeCell ref="B28:B29"/>
    <mergeCell ref="B26:B27"/>
    <mergeCell ref="E15:J15"/>
    <mergeCell ref="C16:D16"/>
    <mergeCell ref="C17:D17"/>
    <mergeCell ref="C20:D20"/>
    <mergeCell ref="H20:H21"/>
    <mergeCell ref="I20:I21"/>
    <mergeCell ref="J20:J21"/>
    <mergeCell ref="C15:D15"/>
    <mergeCell ref="F20:F21"/>
    <mergeCell ref="G20:G21"/>
  </mergeCells>
  <dataValidations count="3">
    <dataValidation type="list" allowBlank="1" showInputMessage="1" showErrorMessage="1" sqref="E16:J16">
      <formula1>$K$1:$K$2</formula1>
    </dataValidation>
    <dataValidation type="list" allowBlank="1" showInputMessage="1" showErrorMessage="1" sqref="E18:J18">
      <formula1>IF(E16=$K$2,$K$4:$K$6,"")</formula1>
    </dataValidation>
    <dataValidation type="list" allowBlank="1" showInputMessage="1" showErrorMessage="1" sqref="E20:J20">
      <formula1>IF(E18&lt;&gt;"",$L$3:$M$3,"")</formula1>
    </dataValidation>
  </dataValidations>
  <pageMargins left="0.7" right="0.7" top="0.75" bottom="0.75" header="0.3" footer="0.3"/>
  <pageSetup paperSize="9" orientation="portrait" horizontalDpi="300" verticalDpi="300" r:id="rId1"/>
  <headerFooter differentOddEven="1">
    <oddHeader>&amp;L&amp;1 </oddHeader>
    <oddFooter>&amp;L&amp;1 </oddFooter>
    <evenHeader>&amp;L&amp;1 </evenHeader>
    <evenFooter>&amp;L&amp;1 </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vt:i4>
      </vt:variant>
    </vt:vector>
  </HeadingPairs>
  <TitlesOfParts>
    <vt:vector size="11" baseType="lpstr">
      <vt:lpstr>EMPOLMED19</vt:lpstr>
      <vt:lpstr>EMPOLMED19 (2)</vt:lpstr>
      <vt:lpstr>EMPOLMED19 (3)</vt:lpstr>
      <vt:lpstr>Sheet2</vt:lpstr>
      <vt:lpstr>EMPOLDEP19_Fin</vt:lpstr>
      <vt:lpstr>Formular_art.1</vt:lpstr>
      <vt:lpstr>Formular_art.2</vt:lpstr>
      <vt:lpstr>Formular_art.2.1</vt:lpstr>
      <vt:lpstr>Formular_art.3</vt:lpstr>
      <vt:lpstr>Formular_art.4</vt:lpstr>
      <vt:lpstr>Formular_art.3!Print_Area</vt:lpstr>
    </vt:vector>
  </TitlesOfParts>
  <Company>diakov.net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2020-12-11T18:29:22Z</cp:lastPrinted>
  <dcterms:created xsi:type="dcterms:W3CDTF">2020-07-29T08:30:28Z</dcterms:created>
  <dcterms:modified xsi:type="dcterms:W3CDTF">2021-01-22T13:11:30Z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tusGUID">
    <vt:lpwstr>3cc5d418-820f-4bb6-bb37-eda7ae1f59d1</vt:lpwstr>
  </property>
  <property fmtid="{D5CDD505-2E9C-101B-9397-08002B2CF9AE}" pid="3" name="check">
    <vt:lpwstr>NONE</vt:lpwstr>
  </property>
  <property fmtid="{D5CDD505-2E9C-101B-9397-08002B2CF9AE}" pid="4" name="Clasificare">
    <vt:lpwstr>NONE</vt:lpwstr>
  </property>
</Properties>
</file>